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ШТЕЙНБОК\САМООЦЕНКА Д-Х\ТРЕНИНГИ и ВЫСТУПЛЕНИЯ\ЦОПП\"/>
    </mc:Choice>
  </mc:AlternateContent>
  <xr:revisionPtr revIDLastSave="0" documentId="8_{E3576D73-42A2-45F1-870F-FC824079FC71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ВИЗИТКА" sheetId="6" r:id="rId1"/>
    <sheet name="Данные и результаты" sheetId="1" r:id="rId2"/>
    <sheet name="Значения на графике" sheetId="5" r:id="rId3"/>
    <sheet name="Расчёт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" i="4" s="1"/>
  <c r="D1" i="5" l="1"/>
  <c r="C1" i="5"/>
  <c r="B1" i="5"/>
  <c r="A1" i="5"/>
  <c r="D2" i="4"/>
  <c r="D15" i="1" l="1"/>
  <c r="D14" i="1"/>
  <c r="D13" i="1"/>
  <c r="D12" i="1"/>
  <c r="D27" i="1" l="1"/>
  <c r="D32" i="1"/>
  <c r="D30" i="1"/>
  <c r="D33" i="1"/>
  <c r="D26" i="1"/>
  <c r="D28" i="1"/>
  <c r="D25" i="1"/>
  <c r="D29" i="1"/>
  <c r="A3" i="4"/>
  <c r="D3" i="4"/>
  <c r="B2" i="4"/>
  <c r="H2" i="4" l="1"/>
  <c r="A4" i="4"/>
  <c r="D4" i="4"/>
  <c r="B2" i="5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A5" i="4" l="1"/>
  <c r="C3" i="4"/>
  <c r="D5" i="4"/>
  <c r="B3" i="5"/>
  <c r="G3" i="4" l="1"/>
  <c r="F3" i="4"/>
  <c r="A6" i="4"/>
  <c r="A2" i="5"/>
  <c r="C4" i="4"/>
  <c r="D6" i="4"/>
  <c r="B4" i="5"/>
  <c r="E3" i="4"/>
  <c r="F4" i="4" l="1"/>
  <c r="A7" i="4"/>
  <c r="E4" i="4"/>
  <c r="C5" i="4"/>
  <c r="A3" i="5"/>
  <c r="D7" i="4"/>
  <c r="B5" i="5"/>
  <c r="H3" i="4"/>
  <c r="G4" i="4" s="1"/>
  <c r="I3" i="4" l="1"/>
  <c r="J3" i="4"/>
  <c r="F5" i="4"/>
  <c r="A8" i="4"/>
  <c r="C6" i="4"/>
  <c r="A4" i="5"/>
  <c r="E5" i="4"/>
  <c r="D8" i="4"/>
  <c r="B6" i="5"/>
  <c r="F6" i="4" l="1"/>
  <c r="A5" i="5"/>
  <c r="A9" i="4"/>
  <c r="C7" i="4"/>
  <c r="E6" i="4"/>
  <c r="C2" i="5"/>
  <c r="D2" i="5"/>
  <c r="H4" i="4"/>
  <c r="D9" i="4"/>
  <c r="B7" i="5"/>
  <c r="G5" i="4" l="1"/>
  <c r="I4" i="4"/>
  <c r="J4" i="4"/>
  <c r="F7" i="4"/>
  <c r="A6" i="5"/>
  <c r="A10" i="4"/>
  <c r="C8" i="4"/>
  <c r="E7" i="4"/>
  <c r="D10" i="4"/>
  <c r="B8" i="5"/>
  <c r="F8" i="4" l="1"/>
  <c r="A7" i="5"/>
  <c r="D3" i="5"/>
  <c r="C3" i="5"/>
  <c r="A11" i="4"/>
  <c r="E8" i="4"/>
  <c r="C9" i="4"/>
  <c r="D11" i="4"/>
  <c r="B9" i="5"/>
  <c r="F9" i="4" l="1"/>
  <c r="H5" i="4"/>
  <c r="A8" i="5"/>
  <c r="C10" i="4"/>
  <c r="E9" i="4"/>
  <c r="A12" i="4"/>
  <c r="D12" i="4"/>
  <c r="B10" i="5"/>
  <c r="G6" i="4" l="1"/>
  <c r="H6" i="4" s="1"/>
  <c r="I5" i="4"/>
  <c r="C4" i="5" s="1"/>
  <c r="J5" i="4"/>
  <c r="D4" i="5" s="1"/>
  <c r="F10" i="4"/>
  <c r="C11" i="4"/>
  <c r="E10" i="4"/>
  <c r="A9" i="5"/>
  <c r="A13" i="4"/>
  <c r="D13" i="4"/>
  <c r="B11" i="5"/>
  <c r="G7" i="4" l="1"/>
  <c r="H7" i="4" s="1"/>
  <c r="I6" i="4"/>
  <c r="C5" i="5" s="1"/>
  <c r="J6" i="4"/>
  <c r="D5" i="5" s="1"/>
  <c r="F11" i="4"/>
  <c r="C12" i="4"/>
  <c r="E11" i="4"/>
  <c r="A10" i="5"/>
  <c r="A14" i="4"/>
  <c r="D14" i="4"/>
  <c r="B12" i="5"/>
  <c r="G8" i="4" l="1"/>
  <c r="H8" i="4" s="1"/>
  <c r="J7" i="4"/>
  <c r="D6" i="5" s="1"/>
  <c r="I7" i="4"/>
  <c r="C6" i="5" s="1"/>
  <c r="F12" i="4"/>
  <c r="E12" i="4"/>
  <c r="A11" i="5"/>
  <c r="C13" i="4"/>
  <c r="A15" i="4"/>
  <c r="D15" i="4"/>
  <c r="B13" i="5"/>
  <c r="G9" i="4" l="1"/>
  <c r="J8" i="4"/>
  <c r="I8" i="4"/>
  <c r="F13" i="4"/>
  <c r="E13" i="4"/>
  <c r="A12" i="5"/>
  <c r="C14" i="4"/>
  <c r="A16" i="4"/>
  <c r="D16" i="4"/>
  <c r="B14" i="5"/>
  <c r="F14" i="4" l="1"/>
  <c r="C15" i="4"/>
  <c r="A13" i="5"/>
  <c r="E14" i="4"/>
  <c r="A17" i="4"/>
  <c r="D17" i="4"/>
  <c r="B15" i="5"/>
  <c r="D7" i="5"/>
  <c r="H9" i="4"/>
  <c r="C7" i="5"/>
  <c r="G10" i="4" l="1"/>
  <c r="J9" i="4"/>
  <c r="I9" i="4"/>
  <c r="F15" i="4"/>
  <c r="E15" i="4"/>
  <c r="A14" i="5"/>
  <c r="C16" i="4"/>
  <c r="A18" i="4"/>
  <c r="D18" i="4"/>
  <c r="B16" i="5"/>
  <c r="A15" i="5" l="1"/>
  <c r="F16" i="4"/>
  <c r="C17" i="4"/>
  <c r="E16" i="4"/>
  <c r="A19" i="4"/>
  <c r="D19" i="4"/>
  <c r="B17" i="5"/>
  <c r="D8" i="5"/>
  <c r="C8" i="5"/>
  <c r="H10" i="4"/>
  <c r="G11" i="4" l="1"/>
  <c r="I10" i="4"/>
  <c r="J10" i="4"/>
  <c r="F17" i="4"/>
  <c r="C18" i="4"/>
  <c r="E17" i="4"/>
  <c r="A16" i="5"/>
  <c r="A20" i="4"/>
  <c r="D20" i="4"/>
  <c r="B18" i="5"/>
  <c r="F18" i="4" l="1"/>
  <c r="E18" i="4"/>
  <c r="C19" i="4"/>
  <c r="A17" i="5"/>
  <c r="A21" i="4"/>
  <c r="D21" i="4"/>
  <c r="B19" i="5"/>
  <c r="C9" i="5"/>
  <c r="D9" i="5"/>
  <c r="H11" i="4"/>
  <c r="G12" i="4" l="1"/>
  <c r="I11" i="4"/>
  <c r="J11" i="4"/>
  <c r="F19" i="4"/>
  <c r="A18" i="5"/>
  <c r="C20" i="4"/>
  <c r="E19" i="4"/>
  <c r="A22" i="4"/>
  <c r="D22" i="4"/>
  <c r="B20" i="5"/>
  <c r="F20" i="4" l="1"/>
  <c r="E20" i="4"/>
  <c r="C21" i="4"/>
  <c r="A19" i="5"/>
  <c r="H12" i="4"/>
  <c r="C10" i="5"/>
  <c r="D10" i="5"/>
  <c r="A23" i="4"/>
  <c r="D23" i="4"/>
  <c r="B21" i="5"/>
  <c r="F21" i="4" l="1"/>
  <c r="G13" i="4"/>
  <c r="I12" i="4"/>
  <c r="J12" i="4"/>
  <c r="E21" i="4"/>
  <c r="C22" i="4"/>
  <c r="A20" i="5"/>
  <c r="A24" i="4"/>
  <c r="D24" i="4"/>
  <c r="B22" i="5"/>
  <c r="F22" i="4" l="1"/>
  <c r="C23" i="4"/>
  <c r="E22" i="4"/>
  <c r="A21" i="5"/>
  <c r="D11" i="5"/>
  <c r="C11" i="5"/>
  <c r="H13" i="4"/>
  <c r="A25" i="4"/>
  <c r="D25" i="4"/>
  <c r="B23" i="5"/>
  <c r="G14" i="4" l="1"/>
  <c r="I13" i="4"/>
  <c r="J13" i="4"/>
  <c r="F23" i="4"/>
  <c r="C24" i="4"/>
  <c r="A22" i="5"/>
  <c r="E23" i="4"/>
  <c r="A26" i="4"/>
  <c r="D26" i="4"/>
  <c r="B24" i="5"/>
  <c r="E24" i="4" l="1"/>
  <c r="F24" i="4"/>
  <c r="C25" i="4"/>
  <c r="A23" i="5"/>
  <c r="H14" i="4"/>
  <c r="D12" i="5"/>
  <c r="C12" i="5"/>
  <c r="A27" i="4"/>
  <c r="D27" i="4"/>
  <c r="B25" i="5"/>
  <c r="E25" i="4" l="1"/>
  <c r="F25" i="4"/>
  <c r="G15" i="4"/>
  <c r="J14" i="4"/>
  <c r="I14" i="4"/>
  <c r="C26" i="4"/>
  <c r="A24" i="5"/>
  <c r="A28" i="4"/>
  <c r="D28" i="4"/>
  <c r="B26" i="5"/>
  <c r="C27" i="4" l="1"/>
  <c r="E27" i="4" s="1"/>
  <c r="F26" i="4"/>
  <c r="E26" i="4"/>
  <c r="A25" i="5"/>
  <c r="H15" i="4"/>
  <c r="C13" i="5"/>
  <c r="D13" i="5"/>
  <c r="A29" i="4"/>
  <c r="D29" i="4"/>
  <c r="B27" i="5"/>
  <c r="G16" i="4" l="1"/>
  <c r="I15" i="4"/>
  <c r="J15" i="4"/>
  <c r="A26" i="5"/>
  <c r="F27" i="4"/>
  <c r="C28" i="4"/>
  <c r="E28" i="4" s="1"/>
  <c r="A30" i="4"/>
  <c r="D30" i="4"/>
  <c r="B28" i="5"/>
  <c r="C29" i="4" l="1"/>
  <c r="C30" i="4" s="1"/>
  <c r="A27" i="5"/>
  <c r="F28" i="4"/>
  <c r="C14" i="5"/>
  <c r="H16" i="4"/>
  <c r="D14" i="5"/>
  <c r="A31" i="4"/>
  <c r="D31" i="4"/>
  <c r="B29" i="5"/>
  <c r="A28" i="5" l="1"/>
  <c r="E29" i="4"/>
  <c r="F29" i="4"/>
  <c r="C31" i="4"/>
  <c r="A30" i="5" s="1"/>
  <c r="F30" i="4"/>
  <c r="G17" i="4"/>
  <c r="I16" i="4"/>
  <c r="J16" i="4"/>
  <c r="A29" i="5"/>
  <c r="E30" i="4"/>
  <c r="A32" i="4"/>
  <c r="D32" i="4"/>
  <c r="B30" i="5"/>
  <c r="F31" i="4" l="1"/>
  <c r="E31" i="4"/>
  <c r="C32" i="4"/>
  <c r="E32" i="4" s="1"/>
  <c r="C15" i="5"/>
  <c r="H17" i="4"/>
  <c r="D15" i="5"/>
  <c r="A33" i="4"/>
  <c r="D33" i="4"/>
  <c r="B31" i="5"/>
  <c r="G18" i="4" l="1"/>
  <c r="J17" i="4"/>
  <c r="I17" i="4"/>
  <c r="F32" i="4"/>
  <c r="C33" i="4"/>
  <c r="A32" i="5" s="1"/>
  <c r="A31" i="5"/>
  <c r="A34" i="4"/>
  <c r="D34" i="4"/>
  <c r="B32" i="5"/>
  <c r="C34" i="4"/>
  <c r="E33" i="4" l="1"/>
  <c r="F34" i="4"/>
  <c r="F33" i="4"/>
  <c r="A33" i="5"/>
  <c r="C16" i="5"/>
  <c r="H18" i="4"/>
  <c r="D16" i="5"/>
  <c r="A35" i="4"/>
  <c r="D35" i="4"/>
  <c r="B33" i="5"/>
  <c r="E34" i="4"/>
  <c r="C35" i="4"/>
  <c r="G19" i="4" l="1"/>
  <c r="J18" i="4"/>
  <c r="I18" i="4"/>
  <c r="F35" i="4"/>
  <c r="A34" i="5"/>
  <c r="A36" i="4"/>
  <c r="D36" i="4"/>
  <c r="B34" i="5"/>
  <c r="E35" i="4"/>
  <c r="C36" i="4"/>
  <c r="F36" i="4" l="1"/>
  <c r="A35" i="5"/>
  <c r="C17" i="5"/>
  <c r="H19" i="4"/>
  <c r="D17" i="5"/>
  <c r="A37" i="4"/>
  <c r="D37" i="4"/>
  <c r="B35" i="5"/>
  <c r="E36" i="4"/>
  <c r="C37" i="4"/>
  <c r="F37" i="4" l="1"/>
  <c r="G20" i="4"/>
  <c r="H20" i="4" s="1"/>
  <c r="J19" i="4"/>
  <c r="I19" i="4"/>
  <c r="A36" i="5"/>
  <c r="A38" i="4"/>
  <c r="D38" i="4"/>
  <c r="B36" i="5"/>
  <c r="E37" i="4"/>
  <c r="C38" i="4"/>
  <c r="G21" i="4" l="1"/>
  <c r="I20" i="4"/>
  <c r="J20" i="4"/>
  <c r="F38" i="4"/>
  <c r="D18" i="5"/>
  <c r="C18" i="5"/>
  <c r="A37" i="5"/>
  <c r="A39" i="4"/>
  <c r="D39" i="4"/>
  <c r="B37" i="5"/>
  <c r="E38" i="4"/>
  <c r="C39" i="4"/>
  <c r="F39" i="4" l="1"/>
  <c r="A38" i="5"/>
  <c r="C19" i="5"/>
  <c r="A40" i="4"/>
  <c r="D40" i="4"/>
  <c r="B38" i="5"/>
  <c r="E39" i="4"/>
  <c r="C40" i="4"/>
  <c r="F40" i="4" l="1"/>
  <c r="A39" i="5"/>
  <c r="H21" i="4"/>
  <c r="D19" i="5"/>
  <c r="A41" i="4"/>
  <c r="D41" i="4"/>
  <c r="B39" i="5"/>
  <c r="E40" i="4"/>
  <c r="C41" i="4"/>
  <c r="G22" i="4" l="1"/>
  <c r="H22" i="4" s="1"/>
  <c r="I22" i="4" s="1"/>
  <c r="J21" i="4"/>
  <c r="I21" i="4"/>
  <c r="F41" i="4"/>
  <c r="A40" i="5"/>
  <c r="A42" i="4"/>
  <c r="D42" i="4"/>
  <c r="B40" i="5"/>
  <c r="E41" i="4"/>
  <c r="C42" i="4"/>
  <c r="G23" i="4" l="1"/>
  <c r="J22" i="4"/>
  <c r="F42" i="4"/>
  <c r="C20" i="5"/>
  <c r="D20" i="5"/>
  <c r="A41" i="5"/>
  <c r="A43" i="4"/>
  <c r="D43" i="4"/>
  <c r="B41" i="5"/>
  <c r="E42" i="4"/>
  <c r="C43" i="4"/>
  <c r="F43" i="4" l="1"/>
  <c r="A42" i="5"/>
  <c r="A44" i="4"/>
  <c r="D44" i="4"/>
  <c r="B42" i="5"/>
  <c r="E43" i="4"/>
  <c r="C44" i="4"/>
  <c r="F44" i="4" l="1"/>
  <c r="D21" i="5"/>
  <c r="H23" i="4"/>
  <c r="I23" i="4" s="1"/>
  <c r="C21" i="5"/>
  <c r="A43" i="5"/>
  <c r="A45" i="4"/>
  <c r="D45" i="4"/>
  <c r="B43" i="5"/>
  <c r="E44" i="4"/>
  <c r="C45" i="4"/>
  <c r="F45" i="4" l="1"/>
  <c r="G24" i="4"/>
  <c r="J23" i="4"/>
  <c r="A44" i="5"/>
  <c r="A46" i="4"/>
  <c r="D46" i="4"/>
  <c r="B44" i="5"/>
  <c r="E45" i="4"/>
  <c r="C46" i="4"/>
  <c r="F46" i="4" l="1"/>
  <c r="D22" i="5"/>
  <c r="C22" i="5"/>
  <c r="H24" i="4"/>
  <c r="I24" i="4" s="1"/>
  <c r="A45" i="5"/>
  <c r="A47" i="4"/>
  <c r="D47" i="4"/>
  <c r="B45" i="5"/>
  <c r="E46" i="4"/>
  <c r="C47" i="4"/>
  <c r="F47" i="4" l="1"/>
  <c r="G25" i="4"/>
  <c r="J24" i="4"/>
  <c r="A46" i="5"/>
  <c r="A48" i="4"/>
  <c r="D48" i="4"/>
  <c r="B46" i="5"/>
  <c r="E47" i="4"/>
  <c r="C48" i="4"/>
  <c r="F48" i="4" l="1"/>
  <c r="H25" i="4"/>
  <c r="I25" i="4" s="1"/>
  <c r="D23" i="5"/>
  <c r="C23" i="5"/>
  <c r="A47" i="5"/>
  <c r="A49" i="4"/>
  <c r="D49" i="4"/>
  <c r="B47" i="5"/>
  <c r="E48" i="4"/>
  <c r="C49" i="4"/>
  <c r="F49" i="4" l="1"/>
  <c r="G26" i="4"/>
  <c r="J25" i="4"/>
  <c r="A48" i="5"/>
  <c r="A50" i="4"/>
  <c r="D50" i="4"/>
  <c r="B48" i="5"/>
  <c r="E49" i="4"/>
  <c r="C50" i="4"/>
  <c r="F50" i="4" l="1"/>
  <c r="H26" i="4"/>
  <c r="I26" i="4" s="1"/>
  <c r="D24" i="5"/>
  <c r="C24" i="5"/>
  <c r="A49" i="5"/>
  <c r="A51" i="4"/>
  <c r="D51" i="4"/>
  <c r="B49" i="5"/>
  <c r="E50" i="4"/>
  <c r="C51" i="4"/>
  <c r="G27" i="4" l="1"/>
  <c r="J26" i="4"/>
  <c r="F51" i="4"/>
  <c r="A50" i="5"/>
  <c r="A52" i="4"/>
  <c r="D52" i="4"/>
  <c r="B50" i="5"/>
  <c r="E51" i="4"/>
  <c r="C52" i="4"/>
  <c r="F52" i="4" l="1"/>
  <c r="H27" i="4"/>
  <c r="I27" i="4" s="1"/>
  <c r="D25" i="5"/>
  <c r="C25" i="5"/>
  <c r="A51" i="5"/>
  <c r="A53" i="4"/>
  <c r="D53" i="4"/>
  <c r="B51" i="5"/>
  <c r="E52" i="4"/>
  <c r="C53" i="4"/>
  <c r="F53" i="4" l="1"/>
  <c r="G28" i="4"/>
  <c r="J27" i="4"/>
  <c r="A52" i="5"/>
  <c r="A54" i="4"/>
  <c r="D54" i="4"/>
  <c r="B52" i="5"/>
  <c r="E53" i="4"/>
  <c r="C54" i="4"/>
  <c r="F54" i="4" l="1"/>
  <c r="D26" i="5"/>
  <c r="H28" i="4"/>
  <c r="I28" i="4" s="1"/>
  <c r="C26" i="5"/>
  <c r="A53" i="5"/>
  <c r="A55" i="4"/>
  <c r="D55" i="4"/>
  <c r="B53" i="5"/>
  <c r="E54" i="4"/>
  <c r="C55" i="4"/>
  <c r="G29" i="4" l="1"/>
  <c r="J28" i="4"/>
  <c r="F55" i="4"/>
  <c r="A54" i="5"/>
  <c r="C27" i="5"/>
  <c r="A56" i="4"/>
  <c r="D56" i="4"/>
  <c r="B54" i="5"/>
  <c r="E55" i="4"/>
  <c r="C56" i="4"/>
  <c r="F56" i="4" l="1"/>
  <c r="A55" i="5"/>
  <c r="D27" i="5"/>
  <c r="A57" i="4"/>
  <c r="D57" i="4"/>
  <c r="B55" i="5"/>
  <c r="E56" i="4"/>
  <c r="C57" i="4"/>
  <c r="F57" i="4" l="1"/>
  <c r="H29" i="4"/>
  <c r="I29" i="4" s="1"/>
  <c r="C28" i="5" s="1"/>
  <c r="A56" i="5"/>
  <c r="A58" i="4"/>
  <c r="D58" i="4"/>
  <c r="B56" i="5"/>
  <c r="E57" i="4"/>
  <c r="C58" i="4"/>
  <c r="F58" i="4" l="1"/>
  <c r="G30" i="4"/>
  <c r="H30" i="4" s="1"/>
  <c r="I30" i="4" s="1"/>
  <c r="J29" i="4"/>
  <c r="D28" i="5" s="1"/>
  <c r="A57" i="5"/>
  <c r="A59" i="4"/>
  <c r="D59" i="4"/>
  <c r="B57" i="5"/>
  <c r="E58" i="4"/>
  <c r="C59" i="4"/>
  <c r="G31" i="4" l="1"/>
  <c r="H31" i="4" s="1"/>
  <c r="I31" i="4" s="1"/>
  <c r="J30" i="4"/>
  <c r="D29" i="5" s="1"/>
  <c r="F59" i="4"/>
  <c r="C29" i="5"/>
  <c r="A58" i="5"/>
  <c r="A60" i="4"/>
  <c r="D60" i="4"/>
  <c r="B58" i="5"/>
  <c r="E59" i="4"/>
  <c r="C60" i="4"/>
  <c r="G32" i="4" l="1"/>
  <c r="J31" i="4"/>
  <c r="F60" i="4"/>
  <c r="A59" i="5"/>
  <c r="A61" i="4"/>
  <c r="D61" i="4"/>
  <c r="B59" i="5"/>
  <c r="E60" i="4"/>
  <c r="C61" i="4"/>
  <c r="F61" i="4" l="1"/>
  <c r="D30" i="5"/>
  <c r="H32" i="4"/>
  <c r="I32" i="4" s="1"/>
  <c r="C30" i="5"/>
  <c r="A60" i="5"/>
  <c r="A62" i="4"/>
  <c r="D62" i="4"/>
  <c r="B60" i="5"/>
  <c r="E61" i="4"/>
  <c r="C62" i="4"/>
  <c r="G33" i="4" l="1"/>
  <c r="J32" i="4"/>
  <c r="F62" i="4"/>
  <c r="A61" i="5"/>
  <c r="A63" i="4"/>
  <c r="D63" i="4"/>
  <c r="B61" i="5"/>
  <c r="E62" i="4"/>
  <c r="C63" i="4"/>
  <c r="F63" i="4" l="1"/>
  <c r="C31" i="5"/>
  <c r="H33" i="4"/>
  <c r="I33" i="4" s="1"/>
  <c r="D31" i="5"/>
  <c r="A62" i="5"/>
  <c r="A64" i="4"/>
  <c r="D64" i="4"/>
  <c r="B62" i="5"/>
  <c r="E63" i="4"/>
  <c r="C64" i="4"/>
  <c r="G34" i="4" l="1"/>
  <c r="J33" i="4"/>
  <c r="F64" i="4"/>
  <c r="A63" i="5"/>
  <c r="A65" i="4"/>
  <c r="D65" i="4"/>
  <c r="B63" i="5"/>
  <c r="E64" i="4"/>
  <c r="C65" i="4"/>
  <c r="F65" i="4" l="1"/>
  <c r="C32" i="5"/>
  <c r="H34" i="4"/>
  <c r="I34" i="4" s="1"/>
  <c r="D32" i="5"/>
  <c r="A64" i="5"/>
  <c r="A66" i="4"/>
  <c r="D66" i="4"/>
  <c r="B64" i="5"/>
  <c r="E65" i="4"/>
  <c r="C66" i="4"/>
  <c r="F66" i="4" l="1"/>
  <c r="G35" i="4"/>
  <c r="J34" i="4"/>
  <c r="A65" i="5"/>
  <c r="A67" i="4"/>
  <c r="D67" i="4"/>
  <c r="B65" i="5"/>
  <c r="E66" i="4"/>
  <c r="C67" i="4"/>
  <c r="F67" i="4" l="1"/>
  <c r="C33" i="5"/>
  <c r="D33" i="5"/>
  <c r="H35" i="4"/>
  <c r="I35" i="4" s="1"/>
  <c r="A66" i="5"/>
  <c r="A68" i="4"/>
  <c r="D68" i="4"/>
  <c r="B66" i="5"/>
  <c r="E67" i="4"/>
  <c r="C68" i="4"/>
  <c r="G36" i="4" l="1"/>
  <c r="J35" i="4"/>
  <c r="F68" i="4"/>
  <c r="A67" i="5"/>
  <c r="C34" i="5"/>
  <c r="A69" i="4"/>
  <c r="D69" i="4"/>
  <c r="B67" i="5"/>
  <c r="E68" i="4"/>
  <c r="C69" i="4"/>
  <c r="F69" i="4" l="1"/>
  <c r="A68" i="5"/>
  <c r="H36" i="4"/>
  <c r="I36" i="4" s="1"/>
  <c r="D34" i="5"/>
  <c r="A70" i="4"/>
  <c r="D70" i="4"/>
  <c r="B68" i="5"/>
  <c r="E69" i="4"/>
  <c r="C70" i="4"/>
  <c r="F70" i="4" l="1"/>
  <c r="G37" i="4"/>
  <c r="H37" i="4" s="1"/>
  <c r="I37" i="4" s="1"/>
  <c r="J36" i="4"/>
  <c r="D35" i="5" s="1"/>
  <c r="C35" i="5"/>
  <c r="A69" i="5"/>
  <c r="A71" i="4"/>
  <c r="D71" i="4"/>
  <c r="B69" i="5"/>
  <c r="E70" i="4"/>
  <c r="C71" i="4"/>
  <c r="G38" i="4" l="1"/>
  <c r="J37" i="4"/>
  <c r="F71" i="4"/>
  <c r="A70" i="5"/>
  <c r="A72" i="4"/>
  <c r="D72" i="4"/>
  <c r="B70" i="5"/>
  <c r="E71" i="4"/>
  <c r="C72" i="4"/>
  <c r="F72" i="4" l="1"/>
  <c r="A71" i="5"/>
  <c r="B71" i="5"/>
  <c r="E72" i="4"/>
  <c r="D36" i="5" l="1"/>
  <c r="C36" i="5"/>
  <c r="H38" i="4" l="1"/>
  <c r="I38" i="4" s="1"/>
  <c r="C37" i="5" s="1"/>
  <c r="G39" i="4" l="1"/>
  <c r="H39" i="4" s="1"/>
  <c r="I39" i="4" s="1"/>
  <c r="C38" i="5" s="1"/>
  <c r="J38" i="4"/>
  <c r="D37" i="5" s="1"/>
  <c r="G40" i="4" l="1"/>
  <c r="H40" i="4" s="1"/>
  <c r="I40" i="4" s="1"/>
  <c r="J39" i="4"/>
  <c r="D38" i="5" s="1"/>
  <c r="G41" i="4" l="1"/>
  <c r="J40" i="4"/>
  <c r="C39" i="5"/>
  <c r="D39" i="5" l="1"/>
  <c r="H41" i="4"/>
  <c r="I41" i="4" s="1"/>
  <c r="G42" i="4" l="1"/>
  <c r="H42" i="4" s="1"/>
  <c r="I42" i="4" s="1"/>
  <c r="J41" i="4"/>
  <c r="C40" i="5"/>
  <c r="G43" i="4" l="1"/>
  <c r="J42" i="4"/>
  <c r="D40" i="5"/>
  <c r="C41" i="5" l="1"/>
  <c r="D41" i="5"/>
  <c r="H43" i="4"/>
  <c r="I43" i="4" s="1"/>
  <c r="G44" i="4" l="1"/>
  <c r="H44" i="4" s="1"/>
  <c r="I44" i="4" s="1"/>
  <c r="J43" i="4"/>
  <c r="D42" i="5" s="1"/>
  <c r="C42" i="5"/>
  <c r="G45" i="4" l="1"/>
  <c r="H45" i="4" s="1"/>
  <c r="I45" i="4" s="1"/>
  <c r="J44" i="4"/>
  <c r="D43" i="5" s="1"/>
  <c r="C43" i="5"/>
  <c r="G46" i="4" l="1"/>
  <c r="H46" i="4" s="1"/>
  <c r="I46" i="4" s="1"/>
  <c r="J45" i="4"/>
  <c r="D44" i="5" s="1"/>
  <c r="C44" i="5"/>
  <c r="G47" i="4" l="1"/>
  <c r="H47" i="4" s="1"/>
  <c r="I47" i="4" s="1"/>
  <c r="J46" i="4"/>
  <c r="D45" i="5" s="1"/>
  <c r="C45" i="5"/>
  <c r="G48" i="4" l="1"/>
  <c r="H48" i="4" s="1"/>
  <c r="I48" i="4" s="1"/>
  <c r="J47" i="4"/>
  <c r="D46" i="5" s="1"/>
  <c r="C46" i="5"/>
  <c r="G49" i="4" l="1"/>
  <c r="H49" i="4" s="1"/>
  <c r="I49" i="4" s="1"/>
  <c r="J48" i="4"/>
  <c r="D47" i="5" s="1"/>
  <c r="C47" i="5"/>
  <c r="G50" i="4" l="1"/>
  <c r="H50" i="4" s="1"/>
  <c r="I50" i="4" s="1"/>
  <c r="J49" i="4"/>
  <c r="D48" i="5" s="1"/>
  <c r="C48" i="5"/>
  <c r="G51" i="4" l="1"/>
  <c r="H51" i="4" s="1"/>
  <c r="I51" i="4" s="1"/>
  <c r="J50" i="4"/>
  <c r="D49" i="5" s="1"/>
  <c r="C49" i="5"/>
  <c r="G52" i="4" l="1"/>
  <c r="H52" i="4" s="1"/>
  <c r="I52" i="4" s="1"/>
  <c r="J51" i="4"/>
  <c r="D50" i="5" s="1"/>
  <c r="C50" i="5"/>
  <c r="G53" i="4" l="1"/>
  <c r="H53" i="4" s="1"/>
  <c r="I53" i="4" s="1"/>
  <c r="J52" i="4"/>
  <c r="D51" i="5" s="1"/>
  <c r="C51" i="5"/>
  <c r="G54" i="4" l="1"/>
  <c r="H54" i="4" s="1"/>
  <c r="I54" i="4" s="1"/>
  <c r="J53" i="4"/>
  <c r="D52" i="5" s="1"/>
  <c r="C52" i="5"/>
  <c r="G55" i="4" l="1"/>
  <c r="J54" i="4"/>
  <c r="C53" i="5"/>
  <c r="H55" i="4" l="1"/>
  <c r="I55" i="4" s="1"/>
  <c r="D53" i="5"/>
  <c r="G56" i="4" l="1"/>
  <c r="J55" i="4"/>
  <c r="C54" i="5"/>
  <c r="H56" i="4" l="1"/>
  <c r="I56" i="4" s="1"/>
  <c r="D54" i="5"/>
  <c r="G57" i="4" l="1"/>
  <c r="H57" i="4" s="1"/>
  <c r="I57" i="4" s="1"/>
  <c r="J56" i="4"/>
  <c r="C55" i="5"/>
  <c r="G58" i="4" l="1"/>
  <c r="J57" i="4"/>
  <c r="D55" i="5"/>
  <c r="C56" i="5" l="1"/>
  <c r="D56" i="5"/>
  <c r="H58" i="4"/>
  <c r="I58" i="4" s="1"/>
  <c r="G59" i="4" l="1"/>
  <c r="H59" i="4" s="1"/>
  <c r="I59" i="4" s="1"/>
  <c r="J58" i="4"/>
  <c r="D57" i="5" s="1"/>
  <c r="C57" i="5"/>
  <c r="G60" i="4" l="1"/>
  <c r="H60" i="4" s="1"/>
  <c r="I60" i="4" s="1"/>
  <c r="J59" i="4"/>
  <c r="D58" i="5" s="1"/>
  <c r="C58" i="5"/>
  <c r="G61" i="4" l="1"/>
  <c r="H61" i="4" s="1"/>
  <c r="I61" i="4" s="1"/>
  <c r="J60" i="4"/>
  <c r="D59" i="5" s="1"/>
  <c r="C59" i="5"/>
  <c r="G62" i="4" l="1"/>
  <c r="H62" i="4" s="1"/>
  <c r="I62" i="4" s="1"/>
  <c r="J61" i="4"/>
  <c r="D60" i="5" s="1"/>
  <c r="C60" i="5"/>
  <c r="G63" i="4" l="1"/>
  <c r="H63" i="4" s="1"/>
  <c r="I63" i="4" s="1"/>
  <c r="J62" i="4"/>
  <c r="D61" i="5" s="1"/>
  <c r="C61" i="5"/>
  <c r="G64" i="4" l="1"/>
  <c r="H64" i="4" s="1"/>
  <c r="I64" i="4" s="1"/>
  <c r="J63" i="4"/>
  <c r="D62" i="5" s="1"/>
  <c r="C62" i="5"/>
  <c r="G65" i="4" l="1"/>
  <c r="H65" i="4" s="1"/>
  <c r="I65" i="4" s="1"/>
  <c r="J64" i="4"/>
  <c r="D63" i="5" s="1"/>
  <c r="C63" i="5"/>
  <c r="G66" i="4" l="1"/>
  <c r="H66" i="4" s="1"/>
  <c r="I66" i="4" s="1"/>
  <c r="J65" i="4"/>
  <c r="D64" i="5" s="1"/>
  <c r="C64" i="5"/>
  <c r="G67" i="4" l="1"/>
  <c r="H67" i="4" s="1"/>
  <c r="I67" i="4" s="1"/>
  <c r="J66" i="4"/>
  <c r="D65" i="5" s="1"/>
  <c r="C65" i="5"/>
  <c r="G68" i="4" l="1"/>
  <c r="H68" i="4" s="1"/>
  <c r="I68" i="4" s="1"/>
  <c r="J67" i="4"/>
  <c r="D66" i="5" s="1"/>
  <c r="C66" i="5"/>
  <c r="G69" i="4" l="1"/>
  <c r="H69" i="4" s="1"/>
  <c r="I69" i="4" s="1"/>
  <c r="J68" i="4"/>
  <c r="D67" i="5" s="1"/>
  <c r="C67" i="5"/>
  <c r="G70" i="4" l="1"/>
  <c r="H70" i="4" s="1"/>
  <c r="I70" i="4" s="1"/>
  <c r="J69" i="4"/>
  <c r="D68" i="5" s="1"/>
  <c r="C68" i="5"/>
  <c r="G71" i="4" l="1"/>
  <c r="H71" i="4" s="1"/>
  <c r="I71" i="4" s="1"/>
  <c r="J70" i="4"/>
  <c r="D69" i="5" s="1"/>
  <c r="C69" i="5"/>
  <c r="G72" i="4" l="1"/>
  <c r="H72" i="4" s="1"/>
  <c r="J71" i="4"/>
  <c r="D70" i="5" s="1"/>
  <c r="C70" i="5"/>
  <c r="J72" i="4" l="1"/>
  <c r="D71" i="5" s="1"/>
  <c r="I72" i="4"/>
  <c r="C71" i="5" s="1"/>
</calcChain>
</file>

<file path=xl/sharedStrings.xml><?xml version="1.0" encoding="utf-8"?>
<sst xmlns="http://schemas.openxmlformats.org/spreadsheetml/2006/main" count="39" uniqueCount="39">
  <si>
    <t>Валюта плана</t>
  </si>
  <si>
    <t>Инфляция по валюте плана</t>
  </si>
  <si>
    <t>Дата рождения</t>
  </si>
  <si>
    <t>руб.</t>
  </si>
  <si>
    <t>долл.</t>
  </si>
  <si>
    <t>Курс долл. к рублю</t>
  </si>
  <si>
    <t>Курс евро к рублю</t>
  </si>
  <si>
    <t>Курс тугрика к рублю</t>
  </si>
  <si>
    <t>Дата начала планир-я (дата плана)</t>
  </si>
  <si>
    <t>Взнос в месяц (сумма + валюта)</t>
  </si>
  <si>
    <t>Возраст</t>
  </si>
  <si>
    <t>Поряд. номер года от начала план-я</t>
  </si>
  <si>
    <t>Дата окончания года</t>
  </si>
  <si>
    <t>Календ. номер года</t>
  </si>
  <si>
    <t>Валюта показа плана (впп)</t>
  </si>
  <si>
    <t>руб./впп</t>
  </si>
  <si>
    <t>долл./впп</t>
  </si>
  <si>
    <t>евро/впп</t>
  </si>
  <si>
    <t>тугрик/впп</t>
  </si>
  <si>
    <t>ИТОГО нераспред. средства на конец года</t>
  </si>
  <si>
    <t>новые регул. инвестиции (+)</t>
  </si>
  <si>
    <t>% (+)</t>
  </si>
  <si>
    <t>расходы на пенсии (-)</t>
  </si>
  <si>
    <t>Исходные данные</t>
  </si>
  <si>
    <t>Темп роста взносов (% годовых)</t>
  </si>
  <si>
    <t>Капитал в "золотом" периоде</t>
  </si>
  <si>
    <t>Активы на начало планирования                                                                    (кроме недвижимости и бизнеса)</t>
  </si>
  <si>
    <t>Доходность остатка денег в активном периоде</t>
  </si>
  <si>
    <t>Доходность капитала в "золотом" периоде</t>
  </si>
  <si>
    <t>Год начала "золотого" периода</t>
  </si>
  <si>
    <t xml:space="preserve">Расходы в "золотом" периоде в месяц </t>
  </si>
  <si>
    <t>Расходы в "золотом" периоде в год (дополнительно)</t>
  </si>
  <si>
    <t>Взнос в год (дополнительно)</t>
  </si>
  <si>
    <t>Какой год первый (год следующего дня рождения)?</t>
  </si>
  <si>
    <t>Капитал в активном периоде</t>
  </si>
  <si>
    <t>Интерактивный Финансовый Планировщик (сокращенная версия)</t>
  </si>
  <si>
    <t>Валюты и процентные ставки</t>
  </si>
  <si>
    <t>Даты</t>
  </si>
  <si>
    <t>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</si>
</sst>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₽_-;\-* #,##0\ _₽_-;_-* &quot;-&quot;\ _₽_-;_-@_-"/>
    <numFmt numFmtId="165" formatCode="#,##0_р_."/>
    <numFmt numFmtId="166" formatCode="#,##0\ _₽"/>
    <numFmt numFmtId="167" formatCode="#,##0.0000\ _₽"/>
    <numFmt numFmtId="168" formatCode="0.0%"/>
  </numFmts>
  <fonts count="13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8"/>
      <color theme="1"/>
      <name val="Segoe UI Semilight"/>
      <family val="2"/>
      <charset val="204"/>
    </font>
    <font>
      <sz val="36"/>
      <color theme="1"/>
      <name val="Segoe UI Semilight"/>
      <family val="2"/>
      <charset val="204"/>
    </font>
    <font>
      <sz val="11"/>
      <color theme="1"/>
      <name val="Segoe UI Semilight"/>
      <family val="2"/>
      <charset val="204"/>
    </font>
    <font>
      <i/>
      <sz val="7.5"/>
      <color rgb="FFFF0000"/>
      <name val="Segoe UI Semilight"/>
      <family val="2"/>
      <charset val="204"/>
    </font>
    <font>
      <i/>
      <sz val="8"/>
      <color rgb="FFFF0000"/>
      <name val="Segoe UI Semilight"/>
      <family val="2"/>
      <charset val="204"/>
    </font>
    <font>
      <sz val="11"/>
      <name val="Segoe UI Semilight"/>
      <family val="2"/>
      <charset val="204"/>
    </font>
    <font>
      <sz val="11"/>
      <color rgb="FFFF0000"/>
      <name val="Segoe UI Semilight"/>
      <family val="2"/>
      <charset val="204"/>
    </font>
    <font>
      <b/>
      <sz val="20"/>
      <color theme="2"/>
      <name val="Segoe UI Semilight"/>
      <family val="2"/>
      <charset val="204"/>
    </font>
    <font>
      <i/>
      <sz val="14"/>
      <name val="Segoe UI Semilight"/>
      <family val="2"/>
      <charset val="204"/>
    </font>
    <font>
      <i/>
      <sz val="14"/>
      <color theme="1"/>
      <name val="Segoe UI Semi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3" borderId="0" xfId="0" applyFill="1"/>
    <xf numFmtId="0" fontId="0" fillId="4" borderId="0" xfId="0" applyFill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1" fillId="0" borderId="0" xfId="0" quotePrefix="1" applyFont="1" applyAlignment="1">
      <alignment horizontal="center" vertical="center" wrapText="1"/>
    </xf>
    <xf numFmtId="0" fontId="0" fillId="2" borderId="0" xfId="0" applyFill="1"/>
    <xf numFmtId="166" fontId="2" fillId="0" borderId="0" xfId="0" applyNumberFormat="1" applyFont="1"/>
    <xf numFmtId="0" fontId="0" fillId="3" borderId="0" xfId="0" applyFill="1" applyBorder="1"/>
    <xf numFmtId="0" fontId="1" fillId="0" borderId="0" xfId="0" applyFont="1" applyAlignment="1">
      <alignment horizontal="center" vertical="center" wrapText="1"/>
    </xf>
    <xf numFmtId="10" fontId="2" fillId="2" borderId="0" xfId="0" applyNumberFormat="1" applyFont="1" applyFill="1"/>
    <xf numFmtId="165" fontId="2" fillId="2" borderId="0" xfId="0" applyNumberFormat="1" applyFont="1" applyFill="1"/>
    <xf numFmtId="165" fontId="2" fillId="0" borderId="0" xfId="0" applyNumberFormat="1" applyFont="1"/>
    <xf numFmtId="0" fontId="1" fillId="4" borderId="0" xfId="0" applyFont="1" applyFill="1" applyAlignment="1">
      <alignment horizontal="center" vertical="center" wrapText="1"/>
    </xf>
    <xf numFmtId="165" fontId="2" fillId="4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0" xfId="0" applyFont="1" applyFill="1"/>
    <xf numFmtId="0" fontId="6" fillId="3" borderId="0" xfId="0" applyFont="1" applyFill="1" applyBorder="1" applyAlignment="1">
      <alignment horizontal="right" vertical="center"/>
    </xf>
    <xf numFmtId="167" fontId="6" fillId="3" borderId="0" xfId="0" applyNumberFormat="1" applyFont="1" applyFill="1" applyBorder="1" applyAlignment="1">
      <alignment horizontal="center" vertical="center"/>
    </xf>
    <xf numFmtId="166" fontId="7" fillId="3" borderId="0" xfId="0" applyNumberFormat="1" applyFont="1" applyFill="1"/>
    <xf numFmtId="166" fontId="5" fillId="3" borderId="1" xfId="0" applyNumberFormat="1" applyFont="1" applyFill="1" applyBorder="1"/>
    <xf numFmtId="0" fontId="5" fillId="3" borderId="1" xfId="0" applyFont="1" applyFill="1" applyBorder="1" applyAlignment="1">
      <alignment horizontal="left"/>
    </xf>
    <xf numFmtId="164" fontId="5" fillId="3" borderId="1" xfId="0" applyNumberFormat="1" applyFont="1" applyFill="1" applyBorder="1"/>
    <xf numFmtId="10" fontId="5" fillId="3" borderId="1" xfId="0" applyNumberFormat="1" applyFont="1" applyFill="1" applyBorder="1"/>
    <xf numFmtId="0" fontId="5" fillId="3" borderId="0" xfId="0" applyFont="1" applyFill="1" applyBorder="1"/>
    <xf numFmtId="166" fontId="2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168" fontId="8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2" xfId="0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0" fillId="0" borderId="0" xfId="0" applyBorder="1"/>
    <xf numFmtId="0" fontId="9" fillId="0" borderId="1" xfId="0" applyNumberFormat="1" applyFont="1" applyFill="1" applyBorder="1" applyAlignment="1">
      <alignment vertical="center"/>
    </xf>
    <xf numFmtId="0" fontId="10" fillId="5" borderId="0" xfId="0" applyFont="1" applyFill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  <color rgb="FFFFCC99"/>
      <color rgb="FFFAD758"/>
      <color rgb="FFFF66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5862123967339E-2"/>
          <c:y val="0.10445646900772455"/>
          <c:w val="0.92555852494808499"/>
          <c:h val="0.75420938653386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'Значения на графике'!$C$1</c:f>
              <c:strCache>
                <c:ptCount val="1"/>
                <c:pt idx="0">
                  <c:v>Капитал в активном периоде</c:v>
                </c:pt>
              </c:strCache>
            </c:strRef>
          </c:tx>
          <c:spPr>
            <a:gradFill flip="none" rotWithShape="1">
              <a:gsLst>
                <a:gs pos="0">
                  <a:srgbClr val="92D050">
                    <a:shade val="30000"/>
                    <a:satMod val="115000"/>
                  </a:srgbClr>
                </a:gs>
                <a:gs pos="50000">
                  <a:srgbClr val="92D050">
                    <a:shade val="67500"/>
                    <a:satMod val="115000"/>
                  </a:srgbClr>
                </a:gs>
                <a:gs pos="100000">
                  <a:srgbClr val="92D050">
                    <a:shade val="100000"/>
                    <a:satMod val="115000"/>
                  </a:srgbClr>
                </a:gs>
              </a:gsLst>
              <a:lin ang="10800000" scaled="1"/>
              <a:tileRect/>
            </a:gradFill>
            <a:effectLst/>
          </c:spPr>
          <c:invertIfNegative val="0"/>
          <c:cat>
            <c:multiLvlStrRef>
              <c:f>'Значения на графике'!$A$2:$B$71</c:f>
              <c:multiLvlStrCache>
                <c:ptCount val="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</c:lvl>
                <c:lvl>
                  <c:pt idx="0">
                    <c:v>1901</c:v>
                  </c:pt>
                  <c:pt idx="1">
                    <c:v>1902</c:v>
                  </c:pt>
                  <c:pt idx="2">
                    <c:v>1903</c:v>
                  </c:pt>
                  <c:pt idx="3">
                    <c:v>1904</c:v>
                  </c:pt>
                  <c:pt idx="4">
                    <c:v>1905</c:v>
                  </c:pt>
                  <c:pt idx="5">
                    <c:v>1906</c:v>
                  </c:pt>
                  <c:pt idx="6">
                    <c:v>1907</c:v>
                  </c:pt>
                  <c:pt idx="7">
                    <c:v>1908</c:v>
                  </c:pt>
                  <c:pt idx="8">
                    <c:v>1909</c:v>
                  </c:pt>
                  <c:pt idx="9">
                    <c:v>1910</c:v>
                  </c:pt>
                  <c:pt idx="10">
                    <c:v>1911</c:v>
                  </c:pt>
                  <c:pt idx="11">
                    <c:v>1912</c:v>
                  </c:pt>
                  <c:pt idx="12">
                    <c:v>1913</c:v>
                  </c:pt>
                  <c:pt idx="13">
                    <c:v>1914</c:v>
                  </c:pt>
                  <c:pt idx="14">
                    <c:v>1915</c:v>
                  </c:pt>
                  <c:pt idx="15">
                    <c:v>1916</c:v>
                  </c:pt>
                  <c:pt idx="16">
                    <c:v>1917</c:v>
                  </c:pt>
                  <c:pt idx="17">
                    <c:v>1918</c:v>
                  </c:pt>
                  <c:pt idx="18">
                    <c:v>1919</c:v>
                  </c:pt>
                  <c:pt idx="19">
                    <c:v>1920</c:v>
                  </c:pt>
                  <c:pt idx="20">
                    <c:v>1921</c:v>
                  </c:pt>
                  <c:pt idx="21">
                    <c:v>1922</c:v>
                  </c:pt>
                  <c:pt idx="22">
                    <c:v>1923</c:v>
                  </c:pt>
                  <c:pt idx="23">
                    <c:v>1924</c:v>
                  </c:pt>
                  <c:pt idx="24">
                    <c:v>1925</c:v>
                  </c:pt>
                  <c:pt idx="25">
                    <c:v>1926</c:v>
                  </c:pt>
                  <c:pt idx="26">
                    <c:v>1927</c:v>
                  </c:pt>
                  <c:pt idx="27">
                    <c:v>1928</c:v>
                  </c:pt>
                  <c:pt idx="28">
                    <c:v>1929</c:v>
                  </c:pt>
                  <c:pt idx="29">
                    <c:v>1930</c:v>
                  </c:pt>
                  <c:pt idx="30">
                    <c:v>1931</c:v>
                  </c:pt>
                  <c:pt idx="31">
                    <c:v>1932</c:v>
                  </c:pt>
                  <c:pt idx="32">
                    <c:v>1933</c:v>
                  </c:pt>
                  <c:pt idx="33">
                    <c:v>1934</c:v>
                  </c:pt>
                  <c:pt idx="34">
                    <c:v>1935</c:v>
                  </c:pt>
                  <c:pt idx="35">
                    <c:v>1936</c:v>
                  </c:pt>
                  <c:pt idx="36">
                    <c:v>1937</c:v>
                  </c:pt>
                  <c:pt idx="37">
                    <c:v>1938</c:v>
                  </c:pt>
                  <c:pt idx="38">
                    <c:v>1939</c:v>
                  </c:pt>
                  <c:pt idx="39">
                    <c:v>1940</c:v>
                  </c:pt>
                  <c:pt idx="40">
                    <c:v>1941</c:v>
                  </c:pt>
                  <c:pt idx="41">
                    <c:v>1942</c:v>
                  </c:pt>
                  <c:pt idx="42">
                    <c:v>1943</c:v>
                  </c:pt>
                  <c:pt idx="43">
                    <c:v>1944</c:v>
                  </c:pt>
                  <c:pt idx="44">
                    <c:v>1945</c:v>
                  </c:pt>
                  <c:pt idx="45">
                    <c:v>1946</c:v>
                  </c:pt>
                  <c:pt idx="46">
                    <c:v>1947</c:v>
                  </c:pt>
                  <c:pt idx="47">
                    <c:v>1948</c:v>
                  </c:pt>
                  <c:pt idx="48">
                    <c:v>1949</c:v>
                  </c:pt>
                  <c:pt idx="49">
                    <c:v>1950</c:v>
                  </c:pt>
                  <c:pt idx="50">
                    <c:v>1951</c:v>
                  </c:pt>
                  <c:pt idx="51">
                    <c:v>1952</c:v>
                  </c:pt>
                  <c:pt idx="52">
                    <c:v>1953</c:v>
                  </c:pt>
                  <c:pt idx="53">
                    <c:v>1954</c:v>
                  </c:pt>
                  <c:pt idx="54">
                    <c:v>1955</c:v>
                  </c:pt>
                  <c:pt idx="55">
                    <c:v>1956</c:v>
                  </c:pt>
                  <c:pt idx="56">
                    <c:v>1957</c:v>
                  </c:pt>
                  <c:pt idx="57">
                    <c:v>1958</c:v>
                  </c:pt>
                  <c:pt idx="58">
                    <c:v>1959</c:v>
                  </c:pt>
                  <c:pt idx="59">
                    <c:v>1960</c:v>
                  </c:pt>
                  <c:pt idx="60">
                    <c:v>1961</c:v>
                  </c:pt>
                  <c:pt idx="61">
                    <c:v>1962</c:v>
                  </c:pt>
                  <c:pt idx="62">
                    <c:v>1963</c:v>
                  </c:pt>
                  <c:pt idx="63">
                    <c:v>1964</c:v>
                  </c:pt>
                  <c:pt idx="64">
                    <c:v>1965</c:v>
                  </c:pt>
                  <c:pt idx="65">
                    <c:v>1966</c:v>
                  </c:pt>
                  <c:pt idx="66">
                    <c:v>1967</c:v>
                  </c:pt>
                  <c:pt idx="67">
                    <c:v>1968</c:v>
                  </c:pt>
                  <c:pt idx="68">
                    <c:v>1969</c:v>
                  </c:pt>
                  <c:pt idx="69">
                    <c:v>1970</c:v>
                  </c:pt>
                </c:lvl>
              </c:multiLvlStrCache>
            </c:multiLvlStrRef>
          </c:cat>
          <c:val>
            <c:numRef>
              <c:f>'Значения на графике'!$C$2:$C$71</c:f>
              <c:numCache>
                <c:formatCode>#\ ##0\ _₽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7-494C-BC6C-A1D39248A0AE}"/>
            </c:ext>
          </c:extLst>
        </c:ser>
        <c:ser>
          <c:idx val="1"/>
          <c:order val="1"/>
          <c:tx>
            <c:strRef>
              <c:f>'Значения на графике'!$D$1</c:f>
              <c:strCache>
                <c:ptCount val="1"/>
                <c:pt idx="0">
                  <c:v>Капитал в "золотом" периоде</c:v>
                </c:pt>
              </c:strCache>
            </c:strRef>
          </c:tx>
          <c:spPr>
            <a:gradFill flip="none" rotWithShape="1">
              <a:gsLst>
                <a:gs pos="0">
                  <a:srgbClr val="FFFF00">
                    <a:shade val="30000"/>
                    <a:satMod val="115000"/>
                  </a:srgbClr>
                </a:gs>
                <a:gs pos="50000">
                  <a:srgbClr val="FFFF00">
                    <a:shade val="67500"/>
                    <a:satMod val="115000"/>
                  </a:srgbClr>
                </a:gs>
                <a:gs pos="100000">
                  <a:srgbClr val="FFFF00">
                    <a:shade val="100000"/>
                    <a:satMod val="115000"/>
                  </a:srgbClr>
                </a:gs>
              </a:gsLst>
              <a:lin ang="10800000" scaled="1"/>
              <a:tileRect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'Значения на графике'!$A$2:$B$71</c:f>
              <c:multiLvlStrCache>
                <c:ptCount val="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</c:lvl>
                <c:lvl>
                  <c:pt idx="0">
                    <c:v>1901</c:v>
                  </c:pt>
                  <c:pt idx="1">
                    <c:v>1902</c:v>
                  </c:pt>
                  <c:pt idx="2">
                    <c:v>1903</c:v>
                  </c:pt>
                  <c:pt idx="3">
                    <c:v>1904</c:v>
                  </c:pt>
                  <c:pt idx="4">
                    <c:v>1905</c:v>
                  </c:pt>
                  <c:pt idx="5">
                    <c:v>1906</c:v>
                  </c:pt>
                  <c:pt idx="6">
                    <c:v>1907</c:v>
                  </c:pt>
                  <c:pt idx="7">
                    <c:v>1908</c:v>
                  </c:pt>
                  <c:pt idx="8">
                    <c:v>1909</c:v>
                  </c:pt>
                  <c:pt idx="9">
                    <c:v>1910</c:v>
                  </c:pt>
                  <c:pt idx="10">
                    <c:v>1911</c:v>
                  </c:pt>
                  <c:pt idx="11">
                    <c:v>1912</c:v>
                  </c:pt>
                  <c:pt idx="12">
                    <c:v>1913</c:v>
                  </c:pt>
                  <c:pt idx="13">
                    <c:v>1914</c:v>
                  </c:pt>
                  <c:pt idx="14">
                    <c:v>1915</c:v>
                  </c:pt>
                  <c:pt idx="15">
                    <c:v>1916</c:v>
                  </c:pt>
                  <c:pt idx="16">
                    <c:v>1917</c:v>
                  </c:pt>
                  <c:pt idx="17">
                    <c:v>1918</c:v>
                  </c:pt>
                  <c:pt idx="18">
                    <c:v>1919</c:v>
                  </c:pt>
                  <c:pt idx="19">
                    <c:v>1920</c:v>
                  </c:pt>
                  <c:pt idx="20">
                    <c:v>1921</c:v>
                  </c:pt>
                  <c:pt idx="21">
                    <c:v>1922</c:v>
                  </c:pt>
                  <c:pt idx="22">
                    <c:v>1923</c:v>
                  </c:pt>
                  <c:pt idx="23">
                    <c:v>1924</c:v>
                  </c:pt>
                  <c:pt idx="24">
                    <c:v>1925</c:v>
                  </c:pt>
                  <c:pt idx="25">
                    <c:v>1926</c:v>
                  </c:pt>
                  <c:pt idx="26">
                    <c:v>1927</c:v>
                  </c:pt>
                  <c:pt idx="27">
                    <c:v>1928</c:v>
                  </c:pt>
                  <c:pt idx="28">
                    <c:v>1929</c:v>
                  </c:pt>
                  <c:pt idx="29">
                    <c:v>1930</c:v>
                  </c:pt>
                  <c:pt idx="30">
                    <c:v>1931</c:v>
                  </c:pt>
                  <c:pt idx="31">
                    <c:v>1932</c:v>
                  </c:pt>
                  <c:pt idx="32">
                    <c:v>1933</c:v>
                  </c:pt>
                  <c:pt idx="33">
                    <c:v>1934</c:v>
                  </c:pt>
                  <c:pt idx="34">
                    <c:v>1935</c:v>
                  </c:pt>
                  <c:pt idx="35">
                    <c:v>1936</c:v>
                  </c:pt>
                  <c:pt idx="36">
                    <c:v>1937</c:v>
                  </c:pt>
                  <c:pt idx="37">
                    <c:v>1938</c:v>
                  </c:pt>
                  <c:pt idx="38">
                    <c:v>1939</c:v>
                  </c:pt>
                  <c:pt idx="39">
                    <c:v>1940</c:v>
                  </c:pt>
                  <c:pt idx="40">
                    <c:v>1941</c:v>
                  </c:pt>
                  <c:pt idx="41">
                    <c:v>1942</c:v>
                  </c:pt>
                  <c:pt idx="42">
                    <c:v>1943</c:v>
                  </c:pt>
                  <c:pt idx="43">
                    <c:v>1944</c:v>
                  </c:pt>
                  <c:pt idx="44">
                    <c:v>1945</c:v>
                  </c:pt>
                  <c:pt idx="45">
                    <c:v>1946</c:v>
                  </c:pt>
                  <c:pt idx="46">
                    <c:v>1947</c:v>
                  </c:pt>
                  <c:pt idx="47">
                    <c:v>1948</c:v>
                  </c:pt>
                  <c:pt idx="48">
                    <c:v>1949</c:v>
                  </c:pt>
                  <c:pt idx="49">
                    <c:v>1950</c:v>
                  </c:pt>
                  <c:pt idx="50">
                    <c:v>1951</c:v>
                  </c:pt>
                  <c:pt idx="51">
                    <c:v>1952</c:v>
                  </c:pt>
                  <c:pt idx="52">
                    <c:v>1953</c:v>
                  </c:pt>
                  <c:pt idx="53">
                    <c:v>1954</c:v>
                  </c:pt>
                  <c:pt idx="54">
                    <c:v>1955</c:v>
                  </c:pt>
                  <c:pt idx="55">
                    <c:v>1956</c:v>
                  </c:pt>
                  <c:pt idx="56">
                    <c:v>1957</c:v>
                  </c:pt>
                  <c:pt idx="57">
                    <c:v>1958</c:v>
                  </c:pt>
                  <c:pt idx="58">
                    <c:v>1959</c:v>
                  </c:pt>
                  <c:pt idx="59">
                    <c:v>1960</c:v>
                  </c:pt>
                  <c:pt idx="60">
                    <c:v>1961</c:v>
                  </c:pt>
                  <c:pt idx="61">
                    <c:v>1962</c:v>
                  </c:pt>
                  <c:pt idx="62">
                    <c:v>1963</c:v>
                  </c:pt>
                  <c:pt idx="63">
                    <c:v>1964</c:v>
                  </c:pt>
                  <c:pt idx="64">
                    <c:v>1965</c:v>
                  </c:pt>
                  <c:pt idx="65">
                    <c:v>1966</c:v>
                  </c:pt>
                  <c:pt idx="66">
                    <c:v>1967</c:v>
                  </c:pt>
                  <c:pt idx="67">
                    <c:v>1968</c:v>
                  </c:pt>
                  <c:pt idx="68">
                    <c:v>1969</c:v>
                  </c:pt>
                  <c:pt idx="69">
                    <c:v>1970</c:v>
                  </c:pt>
                </c:lvl>
              </c:multiLvlStrCache>
            </c:multiLvlStrRef>
          </c:cat>
          <c:val>
            <c:numRef>
              <c:f>'Значения на графике'!$D$2:$D$71</c:f>
              <c:numCache>
                <c:formatCode>#\ ##0\ _₽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7-494C-BC6C-A1D39248A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622336"/>
        <c:axId val="148632320"/>
      </c:barChart>
      <c:catAx>
        <c:axId val="148622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600" b="0">
                <a:latin typeface="+mn-lt"/>
              </a:defRPr>
            </a:pPr>
            <a:endParaRPr lang="ru-RU"/>
          </a:p>
        </c:txPr>
        <c:crossAx val="14863232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4863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_₽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800" b="0"/>
            </a:pPr>
            <a:endParaRPr lang="ru-RU"/>
          </a:p>
        </c:txPr>
        <c:crossAx val="14862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87280251372773"/>
          <c:y val="4.582799872851552E-2"/>
          <c:w val="0.19238260520140912"/>
          <c:h val="0.23856995239120538"/>
        </c:manualLayout>
      </c:layout>
      <c:overlay val="1"/>
      <c:spPr>
        <a:effectLst/>
      </c:spPr>
      <c:txPr>
        <a:bodyPr/>
        <a:lstStyle/>
        <a:p>
          <a:pPr>
            <a:defRPr b="0"/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 b="1">
          <a:solidFill>
            <a:schemeClr val="dk1"/>
          </a:solidFill>
          <a:latin typeface="Segoe UI Semilight" pitchFamily="34" charset="0"/>
          <a:ea typeface="+mn-ea"/>
          <a:cs typeface="Segoe UI Semilight" pitchFamily="34" charset="0"/>
        </a:defRPr>
      </a:pPr>
      <a:endParaRPr lang="ru-RU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173830</xdr:rowOff>
    </xdr:from>
    <xdr:to>
      <xdr:col>15</xdr:col>
      <xdr:colOff>330199</xdr:colOff>
      <xdr:row>27</xdr:row>
      <xdr:rowOff>14285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8925" y="173830"/>
          <a:ext cx="6645274" cy="498395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28222</xdr:colOff>
      <xdr:row>1</xdr:row>
      <xdr:rowOff>92604</xdr:rowOff>
    </xdr:from>
    <xdr:to>
      <xdr:col>10</xdr:col>
      <xdr:colOff>845256</xdr:colOff>
      <xdr:row>7</xdr:row>
      <xdr:rowOff>140229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106136</xdr:colOff>
      <xdr:row>0</xdr:row>
      <xdr:rowOff>17464</xdr:rowOff>
    </xdr:from>
    <xdr:to>
      <xdr:col>0</xdr:col>
      <xdr:colOff>1343025</xdr:colOff>
      <xdr:row>1</xdr:row>
      <xdr:rowOff>0</xdr:rowOff>
    </xdr:to>
    <xdr:pic>
      <xdr:nvPicPr>
        <xdr:cNvPr id="6" name="Рисунок 5" descr="Иллюстрация_собачка_горизонталь (1)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136" y="17464"/>
          <a:ext cx="1236889" cy="372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31" sqref="D3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4"/>
  <sheetViews>
    <sheetView tabSelected="1" zoomScale="80" zoomScaleNormal="80" workbookViewId="0">
      <pane ySplit="8" topLeftCell="A9" activePane="bottomLeft" state="frozen"/>
      <selection pane="bottomLeft" activeCell="B28" sqref="B28"/>
    </sheetView>
  </sheetViews>
  <sheetFormatPr defaultRowHeight="14.4" x14ac:dyDescent="0.3"/>
  <cols>
    <col min="1" max="1" width="51" customWidth="1"/>
    <col min="2" max="2" width="14" customWidth="1"/>
    <col min="3" max="3" width="12.109375" customWidth="1"/>
    <col min="4" max="4" width="11.33203125" customWidth="1"/>
    <col min="5" max="5" width="12.44140625" customWidth="1"/>
    <col min="6" max="6" width="11.5546875" customWidth="1"/>
    <col min="7" max="7" width="12.44140625" customWidth="1"/>
    <col min="8" max="8" width="12.109375" customWidth="1"/>
    <col min="9" max="9" width="11.6640625" customWidth="1"/>
    <col min="10" max="10" width="11.88671875" customWidth="1"/>
    <col min="11" max="11" width="12.6640625" customWidth="1"/>
    <col min="12" max="12" width="11.6640625" customWidth="1"/>
    <col min="13" max="13" width="11.109375" customWidth="1"/>
    <col min="14" max="14" width="12" customWidth="1"/>
    <col min="15" max="15" width="11.44140625" customWidth="1"/>
    <col min="16" max="16" width="11.109375" customWidth="1"/>
  </cols>
  <sheetData>
    <row r="1" spans="1:11" ht="29.4" x14ac:dyDescent="0.6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6.25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7" customHeigh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 customHeight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6.2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24" customHeigh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customHeight="1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9.5" customHeigh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27.75" customHeight="1" thickBot="1" x14ac:dyDescent="0.35">
      <c r="A9" s="55" t="s">
        <v>23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27.75" customHeight="1" thickTop="1" x14ac:dyDescent="0.3">
      <c r="A10" s="57" t="s">
        <v>36</v>
      </c>
      <c r="B10" s="57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6.8" x14ac:dyDescent="0.4">
      <c r="A11" s="24" t="s">
        <v>0</v>
      </c>
      <c r="B11" s="37" t="s">
        <v>4</v>
      </c>
      <c r="C11" s="26"/>
      <c r="D11" s="26"/>
      <c r="E11" s="1"/>
      <c r="F11" s="1"/>
      <c r="G11" s="1"/>
      <c r="H11" s="11"/>
      <c r="I11" s="1"/>
      <c r="J11" s="1"/>
      <c r="K11" s="1"/>
    </row>
    <row r="12" spans="1:11" ht="16.8" x14ac:dyDescent="0.4">
      <c r="A12" s="24" t="s">
        <v>14</v>
      </c>
      <c r="B12" s="37" t="s">
        <v>3</v>
      </c>
      <c r="C12" s="27" t="s">
        <v>15</v>
      </c>
      <c r="D12" s="28">
        <f>IF(B12="руб.",1,IF(B12="долл.",1/B13,IF(B12="евро",1/B14,IF(B12="тугрик",1/B15))))</f>
        <v>1</v>
      </c>
      <c r="E12" s="1"/>
      <c r="F12" s="1"/>
      <c r="G12" s="1"/>
      <c r="H12" s="1"/>
      <c r="I12" s="1"/>
      <c r="J12" s="1"/>
      <c r="K12" s="1"/>
    </row>
    <row r="13" spans="1:11" ht="16.8" x14ac:dyDescent="0.4">
      <c r="A13" s="24" t="s">
        <v>5</v>
      </c>
      <c r="B13" s="38">
        <v>75</v>
      </c>
      <c r="C13" s="27" t="s">
        <v>16</v>
      </c>
      <c r="D13" s="28">
        <f>IF(B12="руб.",B13,IF(B12="долл.",1,IF(B12="евро",B13/B14,IF(B12="тугрик",B13/B15))))</f>
        <v>75</v>
      </c>
      <c r="E13" s="1"/>
      <c r="F13" s="1"/>
      <c r="G13" s="1"/>
      <c r="H13" s="1"/>
      <c r="I13" s="1"/>
      <c r="J13" s="1"/>
      <c r="K13" s="1"/>
    </row>
    <row r="14" spans="1:11" ht="16.8" x14ac:dyDescent="0.4">
      <c r="A14" s="24" t="s">
        <v>6</v>
      </c>
      <c r="B14" s="38">
        <v>90</v>
      </c>
      <c r="C14" s="27" t="s">
        <v>17</v>
      </c>
      <c r="D14" s="28">
        <f>IF(B12="руб.",B14,IF(B12="долл.",B14/B13,IF(B12="евро",1,IF(B12="тугрик",B14/B15))))</f>
        <v>90</v>
      </c>
      <c r="E14" s="1"/>
      <c r="F14" s="1"/>
      <c r="G14" s="1"/>
      <c r="H14" s="1"/>
      <c r="I14" s="1"/>
      <c r="J14" s="1"/>
      <c r="K14" s="1"/>
    </row>
    <row r="15" spans="1:11" ht="16.8" x14ac:dyDescent="0.4">
      <c r="A15" s="24" t="s">
        <v>7</v>
      </c>
      <c r="B15" s="38">
        <v>1</v>
      </c>
      <c r="C15" s="27" t="s">
        <v>18</v>
      </c>
      <c r="D15" s="28">
        <f>IF(B12="руб.",B15,IF(B12="долл.",B15/B13,IF(B12="евро",B15/B14,IF(B12="тугрик",1))))</f>
        <v>1</v>
      </c>
      <c r="E15" s="1"/>
      <c r="F15" s="1"/>
      <c r="G15" s="1"/>
      <c r="H15" s="1"/>
      <c r="I15" s="1"/>
      <c r="J15" s="1"/>
      <c r="K15" s="1"/>
    </row>
    <row r="16" spans="1:11" ht="16.8" x14ac:dyDescent="0.4">
      <c r="A16" s="24" t="s">
        <v>1</v>
      </c>
      <c r="B16" s="39">
        <v>0.02</v>
      </c>
      <c r="C16" s="26"/>
      <c r="D16" s="26"/>
      <c r="E16" s="1"/>
      <c r="F16" s="1"/>
      <c r="G16" s="1"/>
      <c r="H16" s="1"/>
      <c r="I16" s="1"/>
      <c r="J16" s="1"/>
      <c r="K16" s="1"/>
    </row>
    <row r="17" spans="1:11" ht="16.8" x14ac:dyDescent="0.4">
      <c r="A17" s="24" t="s">
        <v>27</v>
      </c>
      <c r="B17" s="39">
        <v>7.0000000000000007E-2</v>
      </c>
      <c r="C17" s="26"/>
      <c r="D17" s="26"/>
      <c r="E17" s="1"/>
      <c r="F17" s="1"/>
      <c r="G17" s="1"/>
      <c r="H17" s="1"/>
      <c r="I17" s="1"/>
      <c r="J17" s="1"/>
      <c r="K17" s="1"/>
    </row>
    <row r="18" spans="1:11" ht="16.8" x14ac:dyDescent="0.4">
      <c r="A18" s="24" t="s">
        <v>28</v>
      </c>
      <c r="B18" s="39">
        <v>0.04</v>
      </c>
      <c r="C18" s="26"/>
      <c r="D18" s="26"/>
      <c r="E18" s="1"/>
      <c r="F18" s="1"/>
      <c r="G18" s="1"/>
      <c r="H18" s="1"/>
      <c r="I18" s="1"/>
      <c r="J18" s="1"/>
      <c r="K18" s="1"/>
    </row>
    <row r="19" spans="1:11" ht="24.75" customHeight="1" x14ac:dyDescent="0.4">
      <c r="A19" s="58" t="s">
        <v>37</v>
      </c>
      <c r="B19" s="58"/>
      <c r="C19" s="34"/>
      <c r="D19" s="34"/>
      <c r="E19" s="11"/>
      <c r="F19" s="11"/>
      <c r="G19" s="11"/>
      <c r="H19" s="11"/>
      <c r="I19" s="11"/>
      <c r="J19" s="11"/>
      <c r="K19" s="11"/>
    </row>
    <row r="20" spans="1:11" ht="16.8" x14ac:dyDescent="0.4">
      <c r="A20" s="42" t="s">
        <v>2</v>
      </c>
      <c r="B20" s="43"/>
      <c r="C20" s="44"/>
      <c r="D20" s="44"/>
      <c r="E20" s="45"/>
      <c r="F20" s="45"/>
      <c r="G20" s="45"/>
      <c r="H20" s="45"/>
      <c r="I20" s="45"/>
      <c r="J20" s="45"/>
      <c r="K20" s="45"/>
    </row>
    <row r="21" spans="1:11" ht="16.8" x14ac:dyDescent="0.4">
      <c r="A21" s="46" t="s">
        <v>8</v>
      </c>
      <c r="B21" s="47"/>
      <c r="C21" s="44"/>
      <c r="D21" s="44"/>
      <c r="E21" s="45"/>
      <c r="F21" s="45"/>
      <c r="G21" s="45"/>
      <c r="H21" s="45"/>
      <c r="I21" s="45"/>
      <c r="J21" s="45"/>
      <c r="K21" s="45"/>
    </row>
    <row r="22" spans="1:11" ht="16.8" x14ac:dyDescent="0.4">
      <c r="A22" s="46" t="s">
        <v>33</v>
      </c>
      <c r="B22" s="51">
        <f>IF(YEAR(B20)+ROUNDDOWN(YEARFRAC(B20,B21,1),0)&lt;YEAR(B21),YEAR(B21),YEAR(B21)+1)</f>
        <v>1901</v>
      </c>
      <c r="C22" s="44"/>
      <c r="D22" s="44"/>
      <c r="E22" s="45"/>
      <c r="F22" s="45"/>
      <c r="G22" s="45"/>
      <c r="H22" s="45"/>
      <c r="I22" s="45"/>
      <c r="J22" s="45"/>
      <c r="K22" s="45"/>
    </row>
    <row r="23" spans="1:11" ht="16.8" x14ac:dyDescent="0.4">
      <c r="A23" s="46" t="s">
        <v>29</v>
      </c>
      <c r="B23" s="48"/>
      <c r="C23" s="44"/>
      <c r="D23" s="44"/>
      <c r="E23" s="45"/>
      <c r="F23" s="45"/>
      <c r="G23" s="45"/>
      <c r="H23" s="45"/>
      <c r="I23" s="45"/>
      <c r="J23" s="45"/>
      <c r="K23" s="45"/>
    </row>
    <row r="24" spans="1:11" ht="20.399999999999999" x14ac:dyDescent="0.4">
      <c r="A24" s="59" t="s">
        <v>38</v>
      </c>
      <c r="B24" s="59"/>
      <c r="C24" s="49"/>
      <c r="D24" s="40"/>
      <c r="E24" s="41"/>
      <c r="F24" s="41"/>
      <c r="G24" s="41"/>
      <c r="H24" s="41"/>
      <c r="I24" s="41"/>
      <c r="J24" s="41"/>
      <c r="K24" s="41"/>
    </row>
    <row r="25" spans="1:11" ht="16.8" x14ac:dyDescent="0.4">
      <c r="A25" s="54" t="s">
        <v>26</v>
      </c>
      <c r="B25" s="30"/>
      <c r="C25" s="25"/>
      <c r="D25" s="29">
        <f t="shared" ref="D25:D33" si="0">B25*IF(C25="руб.",$D$12,IF(C25="долл.",$D$13,IF(C25="евро",$D$14,IF(C25="тугрик",$D$15))))</f>
        <v>0</v>
      </c>
      <c r="E25" s="1"/>
      <c r="F25" s="1"/>
      <c r="G25" s="1"/>
      <c r="H25" s="1"/>
      <c r="I25" s="1"/>
      <c r="J25" s="1"/>
      <c r="K25" s="1"/>
    </row>
    <row r="26" spans="1:11" ht="16.8" x14ac:dyDescent="0.4">
      <c r="A26" s="54"/>
      <c r="B26" s="30"/>
      <c r="C26" s="25"/>
      <c r="D26" s="29">
        <f t="shared" si="0"/>
        <v>0</v>
      </c>
      <c r="E26" s="1"/>
      <c r="F26" s="1"/>
      <c r="G26" s="1"/>
      <c r="H26" s="1"/>
      <c r="I26" s="1"/>
      <c r="J26" s="1"/>
      <c r="K26" s="1"/>
    </row>
    <row r="27" spans="1:11" ht="16.8" x14ac:dyDescent="0.4">
      <c r="A27" s="54"/>
      <c r="B27" s="30"/>
      <c r="C27" s="25"/>
      <c r="D27" s="29">
        <f t="shared" si="0"/>
        <v>0</v>
      </c>
      <c r="E27" s="1"/>
      <c r="F27" s="1"/>
      <c r="G27" s="1"/>
      <c r="H27" s="1"/>
      <c r="I27" s="1"/>
      <c r="J27" s="1"/>
      <c r="K27" s="1"/>
    </row>
    <row r="28" spans="1:11" ht="16.8" x14ac:dyDescent="0.4">
      <c r="A28" s="54"/>
      <c r="B28" s="30"/>
      <c r="C28" s="25"/>
      <c r="D28" s="29">
        <f t="shared" si="0"/>
        <v>0</v>
      </c>
      <c r="E28" s="1"/>
      <c r="F28" s="1"/>
      <c r="G28" s="1"/>
      <c r="H28" s="1"/>
      <c r="I28" s="1"/>
      <c r="J28" s="1"/>
      <c r="K28" s="1"/>
    </row>
    <row r="29" spans="1:11" ht="16.8" x14ac:dyDescent="0.4">
      <c r="A29" s="31" t="s">
        <v>9</v>
      </c>
      <c r="B29" s="32"/>
      <c r="C29" s="25"/>
      <c r="D29" s="29">
        <f t="shared" si="0"/>
        <v>0</v>
      </c>
      <c r="E29" s="1"/>
      <c r="F29" s="1"/>
      <c r="G29" s="1"/>
      <c r="H29" s="1"/>
      <c r="I29" s="1"/>
      <c r="J29" s="1"/>
      <c r="K29" s="1"/>
    </row>
    <row r="30" spans="1:11" ht="16.8" x14ac:dyDescent="0.4">
      <c r="A30" s="31" t="s">
        <v>32</v>
      </c>
      <c r="B30" s="32"/>
      <c r="C30" s="25"/>
      <c r="D30" s="29">
        <f t="shared" si="0"/>
        <v>0</v>
      </c>
      <c r="E30" s="1"/>
      <c r="F30" s="1"/>
      <c r="G30" s="1"/>
      <c r="H30" s="1"/>
      <c r="I30" s="1"/>
      <c r="J30" s="1"/>
      <c r="K30" s="1"/>
    </row>
    <row r="31" spans="1:11" ht="16.8" x14ac:dyDescent="0.4">
      <c r="A31" s="31" t="s">
        <v>24</v>
      </c>
      <c r="B31" s="33"/>
      <c r="C31" s="25"/>
      <c r="D31" s="29"/>
      <c r="E31" s="1"/>
      <c r="F31" s="1"/>
      <c r="G31" s="1"/>
      <c r="H31" s="1"/>
      <c r="I31" s="1"/>
      <c r="J31" s="1"/>
      <c r="K31" s="1"/>
    </row>
    <row r="32" spans="1:11" ht="16.8" x14ac:dyDescent="0.4">
      <c r="A32" s="31" t="s">
        <v>30</v>
      </c>
      <c r="B32" s="32"/>
      <c r="C32" s="25"/>
      <c r="D32" s="29">
        <f t="shared" si="0"/>
        <v>0</v>
      </c>
      <c r="E32" s="1"/>
      <c r="F32" s="1"/>
      <c r="G32" s="1"/>
      <c r="H32" s="1"/>
      <c r="I32" s="1"/>
      <c r="J32" s="1"/>
      <c r="K32" s="1"/>
    </row>
    <row r="33" spans="1:16" ht="16.8" x14ac:dyDescent="0.4">
      <c r="A33" s="31" t="s">
        <v>31</v>
      </c>
      <c r="B33" s="32"/>
      <c r="C33" s="25"/>
      <c r="D33" s="29">
        <f t="shared" si="0"/>
        <v>0</v>
      </c>
      <c r="E33" s="1"/>
      <c r="F33" s="1"/>
      <c r="G33" s="1"/>
      <c r="H33" s="1"/>
      <c r="I33" s="1"/>
      <c r="J33" s="1"/>
      <c r="K33" s="1"/>
      <c r="L33" s="50"/>
      <c r="M33" s="50"/>
      <c r="N33" s="50"/>
      <c r="O33" s="50"/>
      <c r="P33" s="50"/>
    </row>
    <row r="34" spans="1:16" x14ac:dyDescent="0.3">
      <c r="L34" s="50"/>
      <c r="M34" s="50"/>
      <c r="N34" s="50"/>
      <c r="O34" s="50"/>
      <c r="P34" s="50"/>
    </row>
  </sheetData>
  <mergeCells count="7">
    <mergeCell ref="A1:K1"/>
    <mergeCell ref="A2:K2"/>
    <mergeCell ref="A25:A28"/>
    <mergeCell ref="A9:K9"/>
    <mergeCell ref="A10:B10"/>
    <mergeCell ref="A19:B19"/>
    <mergeCell ref="A24:B24"/>
  </mergeCells>
  <dataValidations count="1">
    <dataValidation type="list" allowBlank="1" showInputMessage="1" showErrorMessage="1" sqref="C32:C33 C25:C30 B11:B12" xr:uid="{00000000-0002-0000-0100-000000000000}">
      <formula1>"руб., долл., евро, тугрик"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1"/>
  <sheetViews>
    <sheetView topLeftCell="A10" workbookViewId="0">
      <selection activeCell="C1" sqref="C1"/>
    </sheetView>
  </sheetViews>
  <sheetFormatPr defaultRowHeight="14.4" x14ac:dyDescent="0.3"/>
  <cols>
    <col min="3" max="3" width="18" customWidth="1"/>
    <col min="4" max="4" width="17.6640625" customWidth="1"/>
  </cols>
  <sheetData>
    <row r="1" spans="1:4" ht="24" x14ac:dyDescent="0.3">
      <c r="A1" s="22" t="str">
        <f>Расчёт!C1</f>
        <v>Календ. номер года</v>
      </c>
      <c r="B1" s="22" t="str">
        <f>Расчёт!D1</f>
        <v>Возраст</v>
      </c>
      <c r="C1" s="22" t="str">
        <f>Расчёт!I1</f>
        <v>Капитал в активном периоде</v>
      </c>
      <c r="D1" s="22" t="str">
        <f>Расчёт!J1</f>
        <v>Капитал в "золотом" периоде</v>
      </c>
    </row>
    <row r="2" spans="1:4" x14ac:dyDescent="0.3">
      <c r="A2" s="23">
        <f>Расчёт!C3</f>
        <v>1901</v>
      </c>
      <c r="B2" s="23">
        <f>Расчёт!D3</f>
        <v>1</v>
      </c>
      <c r="C2" s="35">
        <f>Расчёт!I3</f>
        <v>0</v>
      </c>
      <c r="D2" s="35">
        <f>Расчёт!J3</f>
        <v>0</v>
      </c>
    </row>
    <row r="3" spans="1:4" x14ac:dyDescent="0.3">
      <c r="A3" s="23">
        <f>Расчёт!C4</f>
        <v>1902</v>
      </c>
      <c r="B3" s="23">
        <f>Расчёт!D4</f>
        <v>2</v>
      </c>
      <c r="C3" s="35">
        <f>Расчёт!I4</f>
        <v>0</v>
      </c>
      <c r="D3" s="35">
        <f>Расчёт!J4</f>
        <v>0</v>
      </c>
    </row>
    <row r="4" spans="1:4" x14ac:dyDescent="0.3">
      <c r="A4" s="23">
        <f>Расчёт!C5</f>
        <v>1903</v>
      </c>
      <c r="B4" s="23">
        <f>Расчёт!D5</f>
        <v>3</v>
      </c>
      <c r="C4" s="35">
        <f>Расчёт!I5</f>
        <v>0</v>
      </c>
      <c r="D4" s="35">
        <f>Расчёт!J5</f>
        <v>0</v>
      </c>
    </row>
    <row r="5" spans="1:4" x14ac:dyDescent="0.3">
      <c r="A5" s="23">
        <f>Расчёт!C6</f>
        <v>1904</v>
      </c>
      <c r="B5" s="23">
        <f>Расчёт!D6</f>
        <v>4</v>
      </c>
      <c r="C5" s="35">
        <f>Расчёт!I6</f>
        <v>0</v>
      </c>
      <c r="D5" s="35">
        <f>Расчёт!J6</f>
        <v>0</v>
      </c>
    </row>
    <row r="6" spans="1:4" x14ac:dyDescent="0.3">
      <c r="A6" s="23">
        <f>Расчёт!C7</f>
        <v>1905</v>
      </c>
      <c r="B6" s="23">
        <f>Расчёт!D7</f>
        <v>5</v>
      </c>
      <c r="C6" s="35">
        <f>Расчёт!I7</f>
        <v>0</v>
      </c>
      <c r="D6" s="35">
        <f>Расчёт!J7</f>
        <v>0</v>
      </c>
    </row>
    <row r="7" spans="1:4" x14ac:dyDescent="0.3">
      <c r="A7" s="23">
        <f>Расчёт!C8</f>
        <v>1906</v>
      </c>
      <c r="B7" s="23">
        <f>Расчёт!D8</f>
        <v>6</v>
      </c>
      <c r="C7" s="35">
        <f>Расчёт!I8</f>
        <v>0</v>
      </c>
      <c r="D7" s="35">
        <f>Расчёт!J8</f>
        <v>0</v>
      </c>
    </row>
    <row r="8" spans="1:4" x14ac:dyDescent="0.3">
      <c r="A8" s="23">
        <f>Расчёт!C9</f>
        <v>1907</v>
      </c>
      <c r="B8" s="23">
        <f>Расчёт!D9</f>
        <v>7</v>
      </c>
      <c r="C8" s="35">
        <f>Расчёт!I9</f>
        <v>0</v>
      </c>
      <c r="D8" s="35">
        <f>Расчёт!J9</f>
        <v>0</v>
      </c>
    </row>
    <row r="9" spans="1:4" x14ac:dyDescent="0.3">
      <c r="A9" s="23">
        <f>Расчёт!C10</f>
        <v>1908</v>
      </c>
      <c r="B9" s="23">
        <f>Расчёт!D10</f>
        <v>8</v>
      </c>
      <c r="C9" s="35">
        <f>Расчёт!I10</f>
        <v>0</v>
      </c>
      <c r="D9" s="35">
        <f>Расчёт!J10</f>
        <v>0</v>
      </c>
    </row>
    <row r="10" spans="1:4" x14ac:dyDescent="0.3">
      <c r="A10" s="23">
        <f>Расчёт!C11</f>
        <v>1909</v>
      </c>
      <c r="B10" s="23">
        <f>Расчёт!D11</f>
        <v>9</v>
      </c>
      <c r="C10" s="35">
        <f>Расчёт!I11</f>
        <v>0</v>
      </c>
      <c r="D10" s="35">
        <f>Расчёт!J11</f>
        <v>0</v>
      </c>
    </row>
    <row r="11" spans="1:4" x14ac:dyDescent="0.3">
      <c r="A11" s="23">
        <f>Расчёт!C12</f>
        <v>1910</v>
      </c>
      <c r="B11" s="23">
        <f>Расчёт!D12</f>
        <v>10</v>
      </c>
      <c r="C11" s="35">
        <f>Расчёт!I12</f>
        <v>0</v>
      </c>
      <c r="D11" s="35">
        <f>Расчёт!J12</f>
        <v>0</v>
      </c>
    </row>
    <row r="12" spans="1:4" x14ac:dyDescent="0.3">
      <c r="A12" s="23">
        <f>Расчёт!C13</f>
        <v>1911</v>
      </c>
      <c r="B12" s="23">
        <f>Расчёт!D13</f>
        <v>11</v>
      </c>
      <c r="C12" s="35">
        <f>Расчёт!I13</f>
        <v>0</v>
      </c>
      <c r="D12" s="35">
        <f>Расчёт!J13</f>
        <v>0</v>
      </c>
    </row>
    <row r="13" spans="1:4" x14ac:dyDescent="0.3">
      <c r="A13" s="23">
        <f>Расчёт!C14</f>
        <v>1912</v>
      </c>
      <c r="B13" s="23">
        <f>Расчёт!D14</f>
        <v>12</v>
      </c>
      <c r="C13" s="35">
        <f>Расчёт!I14</f>
        <v>0</v>
      </c>
      <c r="D13" s="35">
        <f>Расчёт!J14</f>
        <v>0</v>
      </c>
    </row>
    <row r="14" spans="1:4" x14ac:dyDescent="0.3">
      <c r="A14" s="23">
        <f>Расчёт!C15</f>
        <v>1913</v>
      </c>
      <c r="B14" s="23">
        <f>Расчёт!D15</f>
        <v>13</v>
      </c>
      <c r="C14" s="35">
        <f>Расчёт!I15</f>
        <v>0</v>
      </c>
      <c r="D14" s="35">
        <f>Расчёт!J15</f>
        <v>0</v>
      </c>
    </row>
    <row r="15" spans="1:4" x14ac:dyDescent="0.3">
      <c r="A15" s="23">
        <f>Расчёт!C16</f>
        <v>1914</v>
      </c>
      <c r="B15" s="23">
        <f>Расчёт!D16</f>
        <v>14</v>
      </c>
      <c r="C15" s="35">
        <f>Расчёт!I16</f>
        <v>0</v>
      </c>
      <c r="D15" s="35">
        <f>Расчёт!J16</f>
        <v>0</v>
      </c>
    </row>
    <row r="16" spans="1:4" x14ac:dyDescent="0.3">
      <c r="A16" s="23">
        <f>Расчёт!C17</f>
        <v>1915</v>
      </c>
      <c r="B16" s="23">
        <f>Расчёт!D17</f>
        <v>15</v>
      </c>
      <c r="C16" s="35">
        <f>Расчёт!I17</f>
        <v>0</v>
      </c>
      <c r="D16" s="35">
        <f>Расчёт!J17</f>
        <v>0</v>
      </c>
    </row>
    <row r="17" spans="1:4" x14ac:dyDescent="0.3">
      <c r="A17" s="23">
        <f>Расчёт!C18</f>
        <v>1916</v>
      </c>
      <c r="B17" s="23">
        <f>Расчёт!D18</f>
        <v>16</v>
      </c>
      <c r="C17" s="35">
        <f>Расчёт!I18</f>
        <v>0</v>
      </c>
      <c r="D17" s="35">
        <f>Расчёт!J18</f>
        <v>0</v>
      </c>
    </row>
    <row r="18" spans="1:4" x14ac:dyDescent="0.3">
      <c r="A18" s="23">
        <f>Расчёт!C19</f>
        <v>1917</v>
      </c>
      <c r="B18" s="23">
        <f>Расчёт!D19</f>
        <v>17</v>
      </c>
      <c r="C18" s="35">
        <f>Расчёт!I19</f>
        <v>0</v>
      </c>
      <c r="D18" s="35">
        <f>Расчёт!J19</f>
        <v>0</v>
      </c>
    </row>
    <row r="19" spans="1:4" x14ac:dyDescent="0.3">
      <c r="A19" s="23">
        <f>Расчёт!C20</f>
        <v>1918</v>
      </c>
      <c r="B19" s="23">
        <f>Расчёт!D20</f>
        <v>18</v>
      </c>
      <c r="C19" s="35">
        <f>Расчёт!I20</f>
        <v>0</v>
      </c>
      <c r="D19" s="35">
        <f>Расчёт!J20</f>
        <v>0</v>
      </c>
    </row>
    <row r="20" spans="1:4" x14ac:dyDescent="0.3">
      <c r="A20" s="23">
        <f>Расчёт!C21</f>
        <v>1919</v>
      </c>
      <c r="B20" s="23">
        <f>Расчёт!D21</f>
        <v>19</v>
      </c>
      <c r="C20" s="35">
        <f>Расчёт!I21</f>
        <v>0</v>
      </c>
      <c r="D20" s="35">
        <f>Расчёт!J21</f>
        <v>0</v>
      </c>
    </row>
    <row r="21" spans="1:4" x14ac:dyDescent="0.3">
      <c r="A21" s="23">
        <f>Расчёт!C22</f>
        <v>1920</v>
      </c>
      <c r="B21" s="23">
        <f>Расчёт!D22</f>
        <v>20</v>
      </c>
      <c r="C21" s="35">
        <f>Расчёт!I22</f>
        <v>0</v>
      </c>
      <c r="D21" s="35">
        <f>Расчёт!J22</f>
        <v>0</v>
      </c>
    </row>
    <row r="22" spans="1:4" x14ac:dyDescent="0.3">
      <c r="A22" s="23">
        <f>Расчёт!C23</f>
        <v>1921</v>
      </c>
      <c r="B22" s="23">
        <f>Расчёт!D23</f>
        <v>21</v>
      </c>
      <c r="C22" s="35">
        <f>Расчёт!I23</f>
        <v>0</v>
      </c>
      <c r="D22" s="35">
        <f>Расчёт!J23</f>
        <v>0</v>
      </c>
    </row>
    <row r="23" spans="1:4" x14ac:dyDescent="0.3">
      <c r="A23" s="23">
        <f>Расчёт!C24</f>
        <v>1922</v>
      </c>
      <c r="B23" s="23">
        <f>Расчёт!D24</f>
        <v>22</v>
      </c>
      <c r="C23" s="35">
        <f>Расчёт!I24</f>
        <v>0</v>
      </c>
      <c r="D23" s="35">
        <f>Расчёт!J24</f>
        <v>0</v>
      </c>
    </row>
    <row r="24" spans="1:4" x14ac:dyDescent="0.3">
      <c r="A24" s="23">
        <f>Расчёт!C25</f>
        <v>1923</v>
      </c>
      <c r="B24" s="23">
        <f>Расчёт!D25</f>
        <v>23</v>
      </c>
      <c r="C24" s="35">
        <f>Расчёт!I25</f>
        <v>0</v>
      </c>
      <c r="D24" s="35">
        <f>Расчёт!J25</f>
        <v>0</v>
      </c>
    </row>
    <row r="25" spans="1:4" x14ac:dyDescent="0.3">
      <c r="A25" s="23">
        <f>Расчёт!C26</f>
        <v>1924</v>
      </c>
      <c r="B25" s="23">
        <f>Расчёт!D26</f>
        <v>24</v>
      </c>
      <c r="C25" s="35">
        <f>Расчёт!I26</f>
        <v>0</v>
      </c>
      <c r="D25" s="35">
        <f>Расчёт!J26</f>
        <v>0</v>
      </c>
    </row>
    <row r="26" spans="1:4" x14ac:dyDescent="0.3">
      <c r="A26" s="23">
        <f>Расчёт!C27</f>
        <v>1925</v>
      </c>
      <c r="B26" s="23">
        <f>Расчёт!D27</f>
        <v>25</v>
      </c>
      <c r="C26" s="35">
        <f>Расчёт!I27</f>
        <v>0</v>
      </c>
      <c r="D26" s="35">
        <f>Расчёт!J27</f>
        <v>0</v>
      </c>
    </row>
    <row r="27" spans="1:4" x14ac:dyDescent="0.3">
      <c r="A27" s="23">
        <f>Расчёт!C28</f>
        <v>1926</v>
      </c>
      <c r="B27" s="23">
        <f>Расчёт!D28</f>
        <v>26</v>
      </c>
      <c r="C27" s="35">
        <f>Расчёт!I28</f>
        <v>0</v>
      </c>
      <c r="D27" s="35">
        <f>Расчёт!J28</f>
        <v>0</v>
      </c>
    </row>
    <row r="28" spans="1:4" x14ac:dyDescent="0.3">
      <c r="A28" s="23">
        <f>Расчёт!C29</f>
        <v>1927</v>
      </c>
      <c r="B28" s="23">
        <f>Расчёт!D29</f>
        <v>27</v>
      </c>
      <c r="C28" s="35">
        <f>Расчёт!I29</f>
        <v>0</v>
      </c>
      <c r="D28" s="35">
        <f>Расчёт!J29</f>
        <v>0</v>
      </c>
    </row>
    <row r="29" spans="1:4" x14ac:dyDescent="0.3">
      <c r="A29" s="23">
        <f>Расчёт!C30</f>
        <v>1928</v>
      </c>
      <c r="B29" s="23">
        <f>Расчёт!D30</f>
        <v>28</v>
      </c>
      <c r="C29" s="35">
        <f>Расчёт!I30</f>
        <v>0</v>
      </c>
      <c r="D29" s="35">
        <f>Расчёт!J30</f>
        <v>0</v>
      </c>
    </row>
    <row r="30" spans="1:4" x14ac:dyDescent="0.3">
      <c r="A30" s="23">
        <f>Расчёт!C31</f>
        <v>1929</v>
      </c>
      <c r="B30" s="23">
        <f>Расчёт!D31</f>
        <v>29</v>
      </c>
      <c r="C30" s="35">
        <f>Расчёт!I31</f>
        <v>0</v>
      </c>
      <c r="D30" s="35">
        <f>Расчёт!J31</f>
        <v>0</v>
      </c>
    </row>
    <row r="31" spans="1:4" x14ac:dyDescent="0.3">
      <c r="A31" s="23">
        <f>Расчёт!C32</f>
        <v>1930</v>
      </c>
      <c r="B31" s="23">
        <f>Расчёт!D32</f>
        <v>30</v>
      </c>
      <c r="C31" s="35">
        <f>Расчёт!I32</f>
        <v>0</v>
      </c>
      <c r="D31" s="35">
        <f>Расчёт!J32</f>
        <v>0</v>
      </c>
    </row>
    <row r="32" spans="1:4" x14ac:dyDescent="0.3">
      <c r="A32" s="23">
        <f>Расчёт!C33</f>
        <v>1931</v>
      </c>
      <c r="B32" s="23">
        <f>Расчёт!D33</f>
        <v>31</v>
      </c>
      <c r="C32" s="35">
        <f>Расчёт!I33</f>
        <v>0</v>
      </c>
      <c r="D32" s="35">
        <f>Расчёт!J33</f>
        <v>0</v>
      </c>
    </row>
    <row r="33" spans="1:4" x14ac:dyDescent="0.3">
      <c r="A33" s="23">
        <f>Расчёт!C34</f>
        <v>1932</v>
      </c>
      <c r="B33" s="23">
        <f>Расчёт!D34</f>
        <v>32</v>
      </c>
      <c r="C33" s="35">
        <f>Расчёт!I34</f>
        <v>0</v>
      </c>
      <c r="D33" s="35">
        <f>Расчёт!J34</f>
        <v>0</v>
      </c>
    </row>
    <row r="34" spans="1:4" x14ac:dyDescent="0.3">
      <c r="A34" s="23">
        <f>Расчёт!C35</f>
        <v>1933</v>
      </c>
      <c r="B34" s="23">
        <f>Расчёт!D35</f>
        <v>33</v>
      </c>
      <c r="C34" s="35">
        <f>Расчёт!I35</f>
        <v>0</v>
      </c>
      <c r="D34" s="35">
        <f>Расчёт!J35</f>
        <v>0</v>
      </c>
    </row>
    <row r="35" spans="1:4" x14ac:dyDescent="0.3">
      <c r="A35" s="23">
        <f>Расчёт!C36</f>
        <v>1934</v>
      </c>
      <c r="B35" s="23">
        <f>Расчёт!D36</f>
        <v>34</v>
      </c>
      <c r="C35" s="35">
        <f>Расчёт!I36</f>
        <v>0</v>
      </c>
      <c r="D35" s="35">
        <f>Расчёт!J36</f>
        <v>0</v>
      </c>
    </row>
    <row r="36" spans="1:4" x14ac:dyDescent="0.3">
      <c r="A36" s="23">
        <f>Расчёт!C37</f>
        <v>1935</v>
      </c>
      <c r="B36" s="23">
        <f>Расчёт!D37</f>
        <v>35</v>
      </c>
      <c r="C36" s="35">
        <f>Расчёт!I37</f>
        <v>0</v>
      </c>
      <c r="D36" s="35">
        <f>Расчёт!J37</f>
        <v>0</v>
      </c>
    </row>
    <row r="37" spans="1:4" x14ac:dyDescent="0.3">
      <c r="A37" s="23">
        <f>Расчёт!C38</f>
        <v>1936</v>
      </c>
      <c r="B37" s="23">
        <f>Расчёт!D38</f>
        <v>36</v>
      </c>
      <c r="C37" s="35">
        <f>Расчёт!I38</f>
        <v>0</v>
      </c>
      <c r="D37" s="35">
        <f>Расчёт!J38</f>
        <v>0</v>
      </c>
    </row>
    <row r="38" spans="1:4" x14ac:dyDescent="0.3">
      <c r="A38" s="23">
        <f>Расчёт!C39</f>
        <v>1937</v>
      </c>
      <c r="B38" s="23">
        <f>Расчёт!D39</f>
        <v>37</v>
      </c>
      <c r="C38" s="35">
        <f>Расчёт!I39</f>
        <v>0</v>
      </c>
      <c r="D38" s="35">
        <f>Расчёт!J39</f>
        <v>0</v>
      </c>
    </row>
    <row r="39" spans="1:4" x14ac:dyDescent="0.3">
      <c r="A39" s="23">
        <f>Расчёт!C40</f>
        <v>1938</v>
      </c>
      <c r="B39" s="23">
        <f>Расчёт!D40</f>
        <v>38</v>
      </c>
      <c r="C39" s="35">
        <f>Расчёт!I40</f>
        <v>0</v>
      </c>
      <c r="D39" s="35">
        <f>Расчёт!J40</f>
        <v>0</v>
      </c>
    </row>
    <row r="40" spans="1:4" x14ac:dyDescent="0.3">
      <c r="A40" s="23">
        <f>Расчёт!C41</f>
        <v>1939</v>
      </c>
      <c r="B40" s="23">
        <f>Расчёт!D41</f>
        <v>39</v>
      </c>
      <c r="C40" s="35">
        <f>Расчёт!I41</f>
        <v>0</v>
      </c>
      <c r="D40" s="35">
        <f>Расчёт!J41</f>
        <v>0</v>
      </c>
    </row>
    <row r="41" spans="1:4" x14ac:dyDescent="0.3">
      <c r="A41" s="23">
        <f>Расчёт!C42</f>
        <v>1940</v>
      </c>
      <c r="B41" s="23">
        <f>Расчёт!D42</f>
        <v>40</v>
      </c>
      <c r="C41" s="35">
        <f>Расчёт!I42</f>
        <v>0</v>
      </c>
      <c r="D41" s="35">
        <f>Расчёт!J42</f>
        <v>0</v>
      </c>
    </row>
    <row r="42" spans="1:4" x14ac:dyDescent="0.3">
      <c r="A42" s="23">
        <f>Расчёт!C43</f>
        <v>1941</v>
      </c>
      <c r="B42" s="23">
        <f>Расчёт!D43</f>
        <v>41</v>
      </c>
      <c r="C42" s="35">
        <f>Расчёт!I43</f>
        <v>0</v>
      </c>
      <c r="D42" s="35">
        <f>Расчёт!J43</f>
        <v>0</v>
      </c>
    </row>
    <row r="43" spans="1:4" x14ac:dyDescent="0.3">
      <c r="A43" s="23">
        <f>Расчёт!C44</f>
        <v>1942</v>
      </c>
      <c r="B43" s="23">
        <f>Расчёт!D44</f>
        <v>42</v>
      </c>
      <c r="C43" s="35">
        <f>Расчёт!I44</f>
        <v>0</v>
      </c>
      <c r="D43" s="35">
        <f>Расчёт!J44</f>
        <v>0</v>
      </c>
    </row>
    <row r="44" spans="1:4" x14ac:dyDescent="0.3">
      <c r="A44" s="23">
        <f>Расчёт!C45</f>
        <v>1943</v>
      </c>
      <c r="B44" s="23">
        <f>Расчёт!D45</f>
        <v>43</v>
      </c>
      <c r="C44" s="35">
        <f>Расчёт!I45</f>
        <v>0</v>
      </c>
      <c r="D44" s="35">
        <f>Расчёт!J45</f>
        <v>0</v>
      </c>
    </row>
    <row r="45" spans="1:4" x14ac:dyDescent="0.3">
      <c r="A45" s="23">
        <f>Расчёт!C46</f>
        <v>1944</v>
      </c>
      <c r="B45" s="23">
        <f>Расчёт!D46</f>
        <v>44</v>
      </c>
      <c r="C45" s="35">
        <f>Расчёт!I46</f>
        <v>0</v>
      </c>
      <c r="D45" s="35">
        <f>Расчёт!J46</f>
        <v>0</v>
      </c>
    </row>
    <row r="46" spans="1:4" x14ac:dyDescent="0.3">
      <c r="A46" s="23">
        <f>Расчёт!C47</f>
        <v>1945</v>
      </c>
      <c r="B46" s="23">
        <f>Расчёт!D47</f>
        <v>45</v>
      </c>
      <c r="C46" s="35">
        <f>Расчёт!I47</f>
        <v>0</v>
      </c>
      <c r="D46" s="35">
        <f>Расчёт!J47</f>
        <v>0</v>
      </c>
    </row>
    <row r="47" spans="1:4" x14ac:dyDescent="0.3">
      <c r="A47" s="23">
        <f>Расчёт!C48</f>
        <v>1946</v>
      </c>
      <c r="B47" s="23">
        <f>Расчёт!D48</f>
        <v>46</v>
      </c>
      <c r="C47" s="35">
        <f>Расчёт!I48</f>
        <v>0</v>
      </c>
      <c r="D47" s="35">
        <f>Расчёт!J48</f>
        <v>0</v>
      </c>
    </row>
    <row r="48" spans="1:4" x14ac:dyDescent="0.3">
      <c r="A48" s="23">
        <f>Расчёт!C49</f>
        <v>1947</v>
      </c>
      <c r="B48" s="23">
        <f>Расчёт!D49</f>
        <v>47</v>
      </c>
      <c r="C48" s="35">
        <f>Расчёт!I49</f>
        <v>0</v>
      </c>
      <c r="D48" s="35">
        <f>Расчёт!J49</f>
        <v>0</v>
      </c>
    </row>
    <row r="49" spans="1:4" x14ac:dyDescent="0.3">
      <c r="A49" s="23">
        <f>Расчёт!C50</f>
        <v>1948</v>
      </c>
      <c r="B49" s="23">
        <f>Расчёт!D50</f>
        <v>48</v>
      </c>
      <c r="C49" s="35">
        <f>Расчёт!I50</f>
        <v>0</v>
      </c>
      <c r="D49" s="35">
        <f>Расчёт!J50</f>
        <v>0</v>
      </c>
    </row>
    <row r="50" spans="1:4" x14ac:dyDescent="0.3">
      <c r="A50" s="23">
        <f>Расчёт!C51</f>
        <v>1949</v>
      </c>
      <c r="B50" s="23">
        <f>Расчёт!D51</f>
        <v>49</v>
      </c>
      <c r="C50" s="35">
        <f>Расчёт!I51</f>
        <v>0</v>
      </c>
      <c r="D50" s="35">
        <f>Расчёт!J51</f>
        <v>0</v>
      </c>
    </row>
    <row r="51" spans="1:4" x14ac:dyDescent="0.3">
      <c r="A51" s="23">
        <f>Расчёт!C52</f>
        <v>1950</v>
      </c>
      <c r="B51" s="23">
        <f>Расчёт!D52</f>
        <v>50</v>
      </c>
      <c r="C51" s="35">
        <f>Расчёт!I52</f>
        <v>0</v>
      </c>
      <c r="D51" s="35">
        <f>Расчёт!J52</f>
        <v>0</v>
      </c>
    </row>
    <row r="52" spans="1:4" x14ac:dyDescent="0.3">
      <c r="A52" s="23">
        <f>Расчёт!C53</f>
        <v>1951</v>
      </c>
      <c r="B52" s="23">
        <f>Расчёт!D53</f>
        <v>51</v>
      </c>
      <c r="C52" s="35">
        <f>Расчёт!I53</f>
        <v>0</v>
      </c>
      <c r="D52" s="35">
        <f>Расчёт!J53</f>
        <v>0</v>
      </c>
    </row>
    <row r="53" spans="1:4" x14ac:dyDescent="0.3">
      <c r="A53" s="23">
        <f>Расчёт!C54</f>
        <v>1952</v>
      </c>
      <c r="B53" s="23">
        <f>Расчёт!D54</f>
        <v>52</v>
      </c>
      <c r="C53" s="35">
        <f>Расчёт!I54</f>
        <v>0</v>
      </c>
      <c r="D53" s="35">
        <f>Расчёт!J54</f>
        <v>0</v>
      </c>
    </row>
    <row r="54" spans="1:4" x14ac:dyDescent="0.3">
      <c r="A54" s="23">
        <f>Расчёт!C55</f>
        <v>1953</v>
      </c>
      <c r="B54" s="23">
        <f>Расчёт!D55</f>
        <v>53</v>
      </c>
      <c r="C54" s="35">
        <f>Расчёт!I55</f>
        <v>0</v>
      </c>
      <c r="D54" s="35">
        <f>Расчёт!J55</f>
        <v>0</v>
      </c>
    </row>
    <row r="55" spans="1:4" x14ac:dyDescent="0.3">
      <c r="A55" s="23">
        <f>Расчёт!C56</f>
        <v>1954</v>
      </c>
      <c r="B55" s="23">
        <f>Расчёт!D56</f>
        <v>54</v>
      </c>
      <c r="C55" s="35">
        <f>Расчёт!I56</f>
        <v>0</v>
      </c>
      <c r="D55" s="35">
        <f>Расчёт!J56</f>
        <v>0</v>
      </c>
    </row>
    <row r="56" spans="1:4" x14ac:dyDescent="0.3">
      <c r="A56" s="23">
        <f>Расчёт!C57</f>
        <v>1955</v>
      </c>
      <c r="B56" s="23">
        <f>Расчёт!D57</f>
        <v>55</v>
      </c>
      <c r="C56" s="35">
        <f>Расчёт!I57</f>
        <v>0</v>
      </c>
      <c r="D56" s="35">
        <f>Расчёт!J57</f>
        <v>0</v>
      </c>
    </row>
    <row r="57" spans="1:4" x14ac:dyDescent="0.3">
      <c r="A57" s="23">
        <f>Расчёт!C58</f>
        <v>1956</v>
      </c>
      <c r="B57" s="23">
        <f>Расчёт!D58</f>
        <v>56</v>
      </c>
      <c r="C57" s="35">
        <f>Расчёт!I58</f>
        <v>0</v>
      </c>
      <c r="D57" s="35">
        <f>Расчёт!J58</f>
        <v>0</v>
      </c>
    </row>
    <row r="58" spans="1:4" x14ac:dyDescent="0.3">
      <c r="A58" s="23">
        <f>Расчёт!C59</f>
        <v>1957</v>
      </c>
      <c r="B58" s="23">
        <f>Расчёт!D59</f>
        <v>57</v>
      </c>
      <c r="C58" s="35">
        <f>Расчёт!I59</f>
        <v>0</v>
      </c>
      <c r="D58" s="35">
        <f>Расчёт!J59</f>
        <v>0</v>
      </c>
    </row>
    <row r="59" spans="1:4" x14ac:dyDescent="0.3">
      <c r="A59" s="23">
        <f>Расчёт!C60</f>
        <v>1958</v>
      </c>
      <c r="B59" s="23">
        <f>Расчёт!D60</f>
        <v>58</v>
      </c>
      <c r="C59" s="35">
        <f>Расчёт!I60</f>
        <v>0</v>
      </c>
      <c r="D59" s="35">
        <f>Расчёт!J60</f>
        <v>0</v>
      </c>
    </row>
    <row r="60" spans="1:4" x14ac:dyDescent="0.3">
      <c r="A60" s="23">
        <f>Расчёт!C61</f>
        <v>1959</v>
      </c>
      <c r="B60" s="23">
        <f>Расчёт!D61</f>
        <v>59</v>
      </c>
      <c r="C60" s="35">
        <f>Расчёт!I61</f>
        <v>0</v>
      </c>
      <c r="D60" s="35">
        <f>Расчёт!J61</f>
        <v>0</v>
      </c>
    </row>
    <row r="61" spans="1:4" x14ac:dyDescent="0.3">
      <c r="A61" s="23">
        <f>Расчёт!C62</f>
        <v>1960</v>
      </c>
      <c r="B61" s="23">
        <f>Расчёт!D62</f>
        <v>60</v>
      </c>
      <c r="C61" s="35">
        <f>Расчёт!I62</f>
        <v>0</v>
      </c>
      <c r="D61" s="35">
        <f>Расчёт!J62</f>
        <v>0</v>
      </c>
    </row>
    <row r="62" spans="1:4" x14ac:dyDescent="0.3">
      <c r="A62" s="23">
        <f>Расчёт!C63</f>
        <v>1961</v>
      </c>
      <c r="B62" s="23">
        <f>Расчёт!D63</f>
        <v>61</v>
      </c>
      <c r="C62" s="35">
        <f>Расчёт!I63</f>
        <v>0</v>
      </c>
      <c r="D62" s="35">
        <f>Расчёт!J63</f>
        <v>0</v>
      </c>
    </row>
    <row r="63" spans="1:4" x14ac:dyDescent="0.3">
      <c r="A63" s="23">
        <f>Расчёт!C64</f>
        <v>1962</v>
      </c>
      <c r="B63" s="23">
        <f>Расчёт!D64</f>
        <v>62</v>
      </c>
      <c r="C63" s="35">
        <f>Расчёт!I64</f>
        <v>0</v>
      </c>
      <c r="D63" s="35">
        <f>Расчёт!J64</f>
        <v>0</v>
      </c>
    </row>
    <row r="64" spans="1:4" x14ac:dyDescent="0.3">
      <c r="A64" s="23">
        <f>Расчёт!C65</f>
        <v>1963</v>
      </c>
      <c r="B64" s="23">
        <f>Расчёт!D65</f>
        <v>63</v>
      </c>
      <c r="C64" s="35">
        <f>Расчёт!I65</f>
        <v>0</v>
      </c>
      <c r="D64" s="35">
        <f>Расчёт!J65</f>
        <v>0</v>
      </c>
    </row>
    <row r="65" spans="1:4" x14ac:dyDescent="0.3">
      <c r="A65" s="23">
        <f>Расчёт!C66</f>
        <v>1964</v>
      </c>
      <c r="B65" s="23">
        <f>Расчёт!D66</f>
        <v>64</v>
      </c>
      <c r="C65" s="35">
        <f>Расчёт!I66</f>
        <v>0</v>
      </c>
      <c r="D65" s="35">
        <f>Расчёт!J66</f>
        <v>0</v>
      </c>
    </row>
    <row r="66" spans="1:4" x14ac:dyDescent="0.3">
      <c r="A66" s="23">
        <f>Расчёт!C67</f>
        <v>1965</v>
      </c>
      <c r="B66" s="23">
        <f>Расчёт!D67</f>
        <v>65</v>
      </c>
      <c r="C66" s="35">
        <f>Расчёт!I67</f>
        <v>0</v>
      </c>
      <c r="D66" s="35">
        <f>Расчёт!J67</f>
        <v>0</v>
      </c>
    </row>
    <row r="67" spans="1:4" x14ac:dyDescent="0.3">
      <c r="A67" s="23">
        <f>Расчёт!C68</f>
        <v>1966</v>
      </c>
      <c r="B67" s="23">
        <f>Расчёт!D68</f>
        <v>66</v>
      </c>
      <c r="C67" s="35">
        <f>Расчёт!I68</f>
        <v>0</v>
      </c>
      <c r="D67" s="35">
        <f>Расчёт!J68</f>
        <v>0</v>
      </c>
    </row>
    <row r="68" spans="1:4" x14ac:dyDescent="0.3">
      <c r="A68" s="23">
        <f>Расчёт!C69</f>
        <v>1967</v>
      </c>
      <c r="B68" s="23">
        <f>Расчёт!D69</f>
        <v>67</v>
      </c>
      <c r="C68" s="35">
        <f>Расчёт!I69</f>
        <v>0</v>
      </c>
      <c r="D68" s="35">
        <f>Расчёт!J69</f>
        <v>0</v>
      </c>
    </row>
    <row r="69" spans="1:4" x14ac:dyDescent="0.3">
      <c r="A69" s="23">
        <f>Расчёт!C70</f>
        <v>1968</v>
      </c>
      <c r="B69" s="23">
        <f>Расчёт!D70</f>
        <v>68</v>
      </c>
      <c r="C69" s="35">
        <f>Расчёт!I70</f>
        <v>0</v>
      </c>
      <c r="D69" s="35">
        <f>Расчёт!J70</f>
        <v>0</v>
      </c>
    </row>
    <row r="70" spans="1:4" x14ac:dyDescent="0.3">
      <c r="A70" s="23">
        <f>Расчёт!C71</f>
        <v>1969</v>
      </c>
      <c r="B70" s="23">
        <f>Расчёт!D71</f>
        <v>69</v>
      </c>
      <c r="C70" s="35">
        <f>Расчёт!I71</f>
        <v>0</v>
      </c>
      <c r="D70" s="35">
        <f>Расчёт!J71</f>
        <v>0</v>
      </c>
    </row>
    <row r="71" spans="1:4" x14ac:dyDescent="0.3">
      <c r="A71" s="23">
        <f>Расчёт!C72</f>
        <v>1970</v>
      </c>
      <c r="B71" s="23">
        <f>Расчёт!D72</f>
        <v>70</v>
      </c>
      <c r="C71" s="35">
        <f>Расчёт!I72</f>
        <v>0</v>
      </c>
      <c r="D71" s="35">
        <f>Расчёт!J72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72"/>
  <sheetViews>
    <sheetView zoomScale="80" zoomScaleNormal="80" workbookViewId="0">
      <selection activeCell="O7" sqref="O7"/>
    </sheetView>
  </sheetViews>
  <sheetFormatPr defaultRowHeight="14.4" outlineLevelCol="1" x14ac:dyDescent="0.3"/>
  <cols>
    <col min="2" max="2" width="9.88671875" bestFit="1" customWidth="1"/>
    <col min="5" max="5" width="9.109375" customWidth="1" outlineLevel="1"/>
    <col min="6" max="6" width="11.44140625" customWidth="1" outlineLevel="1"/>
    <col min="7" max="7" width="12.6640625" customWidth="1" outlineLevel="1"/>
    <col min="8" max="8" width="14.44140625" style="2" customWidth="1"/>
    <col min="9" max="9" width="11.5546875" customWidth="1"/>
    <col min="10" max="10" width="11.33203125" customWidth="1"/>
  </cols>
  <sheetData>
    <row r="1" spans="1:50" ht="40.799999999999997" x14ac:dyDescent="0.3">
      <c r="A1" s="3" t="s">
        <v>11</v>
      </c>
      <c r="B1" s="3" t="s">
        <v>12</v>
      </c>
      <c r="C1" s="3" t="s">
        <v>13</v>
      </c>
      <c r="D1" s="3" t="s">
        <v>10</v>
      </c>
      <c r="E1" s="8" t="s">
        <v>20</v>
      </c>
      <c r="F1" s="18" t="s">
        <v>22</v>
      </c>
      <c r="G1" s="12" t="s">
        <v>21</v>
      </c>
      <c r="H1" s="16" t="s">
        <v>19</v>
      </c>
      <c r="I1" s="36" t="s">
        <v>34</v>
      </c>
      <c r="J1" s="21" t="s">
        <v>25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x14ac:dyDescent="0.3">
      <c r="A2" s="6">
        <v>0</v>
      </c>
      <c r="B2" s="7">
        <f>'Данные и результаты'!B21</f>
        <v>0</v>
      </c>
      <c r="C2" s="6">
        <f>'Данные и результаты'!B22-1</f>
        <v>1900</v>
      </c>
      <c r="D2" s="6">
        <f>ROUNDDOWN(YEARFRAC('Данные и результаты'!B20,'Данные и результаты'!B21,1),0)</f>
        <v>0</v>
      </c>
      <c r="E2" s="9"/>
      <c r="F2" s="14"/>
      <c r="G2" s="13"/>
      <c r="H2" s="14">
        <f>'Данные и результаты'!D25+'Данные и результаты'!D26+'Данные и результаты'!D27+'Данные и результаты'!D28</f>
        <v>0</v>
      </c>
      <c r="I2" s="14"/>
      <c r="J2" s="14"/>
    </row>
    <row r="3" spans="1:50" x14ac:dyDescent="0.3">
      <c r="A3" s="4">
        <f>A2+1</f>
        <v>1</v>
      </c>
      <c r="B3" s="5">
        <f>EDATE(B2,12)</f>
        <v>366</v>
      </c>
      <c r="C3" s="4">
        <f>C2+1</f>
        <v>1901</v>
      </c>
      <c r="D3" s="4">
        <f>D2+1</f>
        <v>1</v>
      </c>
      <c r="E3" s="10">
        <f>IF(C3&gt;'Данные и результаты'!$B$23,0,('Данные и результаты'!$D$29*12+'Данные и результаты'!$D$30)*((1+'Данные и результаты'!$B$31)^(A3-1)))</f>
        <v>0</v>
      </c>
      <c r="F3" s="15">
        <f>-IF($C3&lt;'Данные и результаты'!$B$23,0,('Данные и результаты'!$D$32*12+'Данные и результаты'!$D$33)*(1+'Данные и результаты'!$B$16)^(A3-1))</f>
        <v>0</v>
      </c>
      <c r="G3" s="15">
        <f>IF(C3&lt;='Данные и результаты'!$B$23,H2*'Данные и результаты'!$B$17,H2*'Данные и результаты'!$B$18)</f>
        <v>0</v>
      </c>
      <c r="H3" s="17">
        <f>H2+E3+F3+G3</f>
        <v>0</v>
      </c>
      <c r="I3" s="15">
        <f>IF(C3&gt;='Данные и результаты'!$B$23,0,H3)</f>
        <v>0</v>
      </c>
      <c r="J3" s="15">
        <f>IF(OR(C3&lt;'Данные и результаты'!$B$23,AND(C3&gt;='Данные и результаты'!$B$23,H3&lt;0)),0,H3)</f>
        <v>0</v>
      </c>
    </row>
    <row r="4" spans="1:50" x14ac:dyDescent="0.3">
      <c r="A4" s="4">
        <f t="shared" ref="A4:A67" si="0">A3+1</f>
        <v>2</v>
      </c>
      <c r="B4" s="5">
        <f t="shared" ref="B4:B67" si="1">EDATE(B3,12)</f>
        <v>731</v>
      </c>
      <c r="C4" s="4">
        <f t="shared" ref="C4:C67" si="2">C3+1</f>
        <v>1902</v>
      </c>
      <c r="D4" s="4">
        <f t="shared" ref="D4:D67" si="3">D3+1</f>
        <v>2</v>
      </c>
      <c r="E4" s="10">
        <f>IF(C4&gt;'Данные и результаты'!$B$23,0,('Данные и результаты'!$D$29*12+'Данные и результаты'!$D$30)*((1+'Данные и результаты'!$B$31)^(A4-1)))</f>
        <v>0</v>
      </c>
      <c r="F4" s="15">
        <f>-IF($C4&lt;'Данные и результаты'!$B$23,0,('Данные и результаты'!$D$32*12+'Данные и результаты'!$D$33)*(1+'Данные и результаты'!$B$16)^(A4-1))</f>
        <v>0</v>
      </c>
      <c r="G4" s="15">
        <f>IF(C4&lt;='Данные и результаты'!$B$23,H3*'Данные и результаты'!$B$17,H3*'Данные и результаты'!$B$18)</f>
        <v>0</v>
      </c>
      <c r="H4" s="17">
        <f t="shared" ref="H4:H67" si="4">H3+E4+F4+G4</f>
        <v>0</v>
      </c>
      <c r="I4" s="15">
        <f>IF(C4&gt;='Данные и результаты'!$B$23,0,H4)</f>
        <v>0</v>
      </c>
      <c r="J4" s="15">
        <f>IF(OR(C4&lt;'Данные и результаты'!$B$23,AND(C4&gt;='Данные и результаты'!$B$23,H4&lt;0)),0,H4)</f>
        <v>0</v>
      </c>
    </row>
    <row r="5" spans="1:50" x14ac:dyDescent="0.3">
      <c r="A5" s="4">
        <f t="shared" si="0"/>
        <v>3</v>
      </c>
      <c r="B5" s="5">
        <f t="shared" si="1"/>
        <v>1096</v>
      </c>
      <c r="C5" s="4">
        <f t="shared" si="2"/>
        <v>1903</v>
      </c>
      <c r="D5" s="4">
        <f t="shared" si="3"/>
        <v>3</v>
      </c>
      <c r="E5" s="10">
        <f>IF(C5&gt;'Данные и результаты'!$B$23,0,('Данные и результаты'!$D$29*12+'Данные и результаты'!$D$30)*((1+'Данные и результаты'!$B$31)^(A5-1)))</f>
        <v>0</v>
      </c>
      <c r="F5" s="15">
        <f>-IF($C5&lt;'Данные и результаты'!$B$23,0,('Данные и результаты'!$D$32*12+'Данные и результаты'!$D$33)*(1+'Данные и результаты'!$B$16)^(A5-1))</f>
        <v>0</v>
      </c>
      <c r="G5" s="15">
        <f>IF(C5&lt;='Данные и результаты'!$B$23,H4*'Данные и результаты'!$B$17,H4*'Данные и результаты'!$B$18)</f>
        <v>0</v>
      </c>
      <c r="H5" s="17">
        <f t="shared" si="4"/>
        <v>0</v>
      </c>
      <c r="I5" s="15">
        <f>IF(C5&gt;='Данные и результаты'!$B$23,0,H5)</f>
        <v>0</v>
      </c>
      <c r="J5" s="15">
        <f>IF(OR(C5&lt;'Данные и результаты'!$B$23,AND(C5&gt;='Данные и результаты'!$B$23,H5&lt;0)),0,H5)</f>
        <v>0</v>
      </c>
    </row>
    <row r="6" spans="1:50" x14ac:dyDescent="0.3">
      <c r="A6" s="4">
        <f t="shared" si="0"/>
        <v>4</v>
      </c>
      <c r="B6" s="5">
        <f t="shared" si="1"/>
        <v>1461</v>
      </c>
      <c r="C6" s="4">
        <f t="shared" si="2"/>
        <v>1904</v>
      </c>
      <c r="D6" s="4">
        <f t="shared" si="3"/>
        <v>4</v>
      </c>
      <c r="E6" s="10">
        <f>IF(C6&gt;'Данные и результаты'!$B$23,0,('Данные и результаты'!$D$29*12+'Данные и результаты'!$D$30)*((1+'Данные и результаты'!$B$31)^(A6-1)))</f>
        <v>0</v>
      </c>
      <c r="F6" s="15">
        <f>-IF($C6&lt;'Данные и результаты'!$B$23,0,('Данные и результаты'!$D$32*12+'Данные и результаты'!$D$33)*(1+'Данные и результаты'!$B$16)^(A6-1))</f>
        <v>0</v>
      </c>
      <c r="G6" s="15">
        <f>IF(C6&lt;='Данные и результаты'!$B$23,H5*'Данные и результаты'!$B$17,H5*'Данные и результаты'!$B$18)</f>
        <v>0</v>
      </c>
      <c r="H6" s="17">
        <f t="shared" si="4"/>
        <v>0</v>
      </c>
      <c r="I6" s="15">
        <f>IF(C6&gt;='Данные и результаты'!$B$23,0,H6)</f>
        <v>0</v>
      </c>
      <c r="J6" s="15">
        <f>IF(OR(C6&lt;'Данные и результаты'!$B$23,AND(C6&gt;='Данные и результаты'!$B$23,H6&lt;0)),0,H6)</f>
        <v>0</v>
      </c>
    </row>
    <row r="7" spans="1:50" x14ac:dyDescent="0.3">
      <c r="A7" s="4">
        <f t="shared" si="0"/>
        <v>5</v>
      </c>
      <c r="B7" s="5">
        <f t="shared" si="1"/>
        <v>1827</v>
      </c>
      <c r="C7" s="4">
        <f t="shared" si="2"/>
        <v>1905</v>
      </c>
      <c r="D7" s="4">
        <f t="shared" si="3"/>
        <v>5</v>
      </c>
      <c r="E7" s="10">
        <f>IF(C7&gt;'Данные и результаты'!$B$23,0,('Данные и результаты'!$D$29*12+'Данные и результаты'!$D$30)*((1+'Данные и результаты'!$B$31)^(A7-1)))</f>
        <v>0</v>
      </c>
      <c r="F7" s="15">
        <f>-IF($C7&lt;'Данные и результаты'!$B$23,0,('Данные и результаты'!$D$32*12+'Данные и результаты'!$D$33)*(1+'Данные и результаты'!$B$16)^(A7-1))</f>
        <v>0</v>
      </c>
      <c r="G7" s="15">
        <f>IF(C7&lt;='Данные и результаты'!$B$23,H6*'Данные и результаты'!$B$17,H6*'Данные и результаты'!$B$18)</f>
        <v>0</v>
      </c>
      <c r="H7" s="17">
        <f t="shared" si="4"/>
        <v>0</v>
      </c>
      <c r="I7" s="15">
        <f>IF(C7&gt;='Данные и результаты'!$B$23,0,H7)</f>
        <v>0</v>
      </c>
      <c r="J7" s="15">
        <f>IF(OR(C7&lt;'Данные и результаты'!$B$23,AND(C7&gt;='Данные и результаты'!$B$23,H7&lt;0)),0,H7)</f>
        <v>0</v>
      </c>
    </row>
    <row r="8" spans="1:50" x14ac:dyDescent="0.3">
      <c r="A8" s="4">
        <f t="shared" si="0"/>
        <v>6</v>
      </c>
      <c r="B8" s="5">
        <f t="shared" si="1"/>
        <v>2192</v>
      </c>
      <c r="C8" s="4">
        <f t="shared" si="2"/>
        <v>1906</v>
      </c>
      <c r="D8" s="4">
        <f t="shared" si="3"/>
        <v>6</v>
      </c>
      <c r="E8" s="10">
        <f>IF(C8&gt;'Данные и результаты'!$B$23,0,('Данные и результаты'!$D$29*12+'Данные и результаты'!$D$30)*((1+'Данные и результаты'!$B$31)^(A8-1)))</f>
        <v>0</v>
      </c>
      <c r="F8" s="15">
        <f>-IF($C8&lt;'Данные и результаты'!$B$23,0,('Данные и результаты'!$D$32*12+'Данные и результаты'!$D$33)*(1+'Данные и результаты'!$B$16)^(A8-1))</f>
        <v>0</v>
      </c>
      <c r="G8" s="15">
        <f>IF(C8&lt;='Данные и результаты'!$B$23,H7*'Данные и результаты'!$B$17,H7*'Данные и результаты'!$B$18)</f>
        <v>0</v>
      </c>
      <c r="H8" s="17">
        <f t="shared" si="4"/>
        <v>0</v>
      </c>
      <c r="I8" s="15">
        <f>IF(C8&gt;='Данные и результаты'!$B$23,0,H8)</f>
        <v>0</v>
      </c>
      <c r="J8" s="15">
        <f>IF(OR(C8&lt;'Данные и результаты'!$B$23,AND(C8&gt;='Данные и результаты'!$B$23,H8&lt;0)),0,H8)</f>
        <v>0</v>
      </c>
    </row>
    <row r="9" spans="1:50" x14ac:dyDescent="0.3">
      <c r="A9" s="4">
        <f t="shared" si="0"/>
        <v>7</v>
      </c>
      <c r="B9" s="5">
        <f t="shared" si="1"/>
        <v>2557</v>
      </c>
      <c r="C9" s="4">
        <f t="shared" si="2"/>
        <v>1907</v>
      </c>
      <c r="D9" s="4">
        <f t="shared" si="3"/>
        <v>7</v>
      </c>
      <c r="E9" s="10">
        <f>IF(C9&gt;'Данные и результаты'!$B$23,0,('Данные и результаты'!$D$29*12+'Данные и результаты'!$D$30)*((1+'Данные и результаты'!$B$31)^(A9-1)))</f>
        <v>0</v>
      </c>
      <c r="F9" s="15">
        <f>-IF($C9&lt;'Данные и результаты'!$B$23,0,('Данные и результаты'!$D$32*12+'Данные и результаты'!$D$33)*(1+'Данные и результаты'!$B$16)^(A9-1))</f>
        <v>0</v>
      </c>
      <c r="G9" s="15">
        <f>IF(C9&lt;='Данные и результаты'!$B$23,H8*'Данные и результаты'!$B$17,H8*'Данные и результаты'!$B$18)</f>
        <v>0</v>
      </c>
      <c r="H9" s="17">
        <f t="shared" si="4"/>
        <v>0</v>
      </c>
      <c r="I9" s="15">
        <f>IF(C9&gt;='Данные и результаты'!$B$23,0,H9)</f>
        <v>0</v>
      </c>
      <c r="J9" s="15">
        <f>IF(OR(C9&lt;'Данные и результаты'!$B$23,AND(C9&gt;='Данные и результаты'!$B$23,H9&lt;0)),0,H9)</f>
        <v>0</v>
      </c>
    </row>
    <row r="10" spans="1:50" x14ac:dyDescent="0.3">
      <c r="A10" s="4">
        <f t="shared" si="0"/>
        <v>8</v>
      </c>
      <c r="B10" s="5">
        <f t="shared" si="1"/>
        <v>2922</v>
      </c>
      <c r="C10" s="4">
        <f t="shared" si="2"/>
        <v>1908</v>
      </c>
      <c r="D10" s="4">
        <f t="shared" si="3"/>
        <v>8</v>
      </c>
      <c r="E10" s="10">
        <f>IF(C10&gt;'Данные и результаты'!$B$23,0,('Данные и результаты'!$D$29*12+'Данные и результаты'!$D$30)*((1+'Данные и результаты'!$B$31)^(A10-1)))</f>
        <v>0</v>
      </c>
      <c r="F10" s="15">
        <f>-IF($C10&lt;'Данные и результаты'!$B$23,0,('Данные и результаты'!$D$32*12+'Данные и результаты'!$D$33)*(1+'Данные и результаты'!$B$16)^(A10-1))</f>
        <v>0</v>
      </c>
      <c r="G10" s="15">
        <f>IF(C10&lt;='Данные и результаты'!$B$23,H9*'Данные и результаты'!$B$17,H9*'Данные и результаты'!$B$18)</f>
        <v>0</v>
      </c>
      <c r="H10" s="17">
        <f t="shared" si="4"/>
        <v>0</v>
      </c>
      <c r="I10" s="15">
        <f>IF(C10&gt;='Данные и результаты'!$B$23,0,H10)</f>
        <v>0</v>
      </c>
      <c r="J10" s="15">
        <f>IF(OR(C10&lt;'Данные и результаты'!$B$23,AND(C10&gt;='Данные и результаты'!$B$23,H10&lt;0)),0,H10)</f>
        <v>0</v>
      </c>
    </row>
    <row r="11" spans="1:50" x14ac:dyDescent="0.3">
      <c r="A11" s="4">
        <f t="shared" si="0"/>
        <v>9</v>
      </c>
      <c r="B11" s="5">
        <f t="shared" si="1"/>
        <v>3288</v>
      </c>
      <c r="C11" s="4">
        <f t="shared" si="2"/>
        <v>1909</v>
      </c>
      <c r="D11" s="4">
        <f t="shared" si="3"/>
        <v>9</v>
      </c>
      <c r="E11" s="10">
        <f>IF(C11&gt;'Данные и результаты'!$B$23,0,('Данные и результаты'!$D$29*12+'Данные и результаты'!$D$30)*((1+'Данные и результаты'!$B$31)^(A11-1)))</f>
        <v>0</v>
      </c>
      <c r="F11" s="15">
        <f>-IF($C11&lt;'Данные и результаты'!$B$23,0,('Данные и результаты'!$D$32*12+'Данные и результаты'!$D$33)*(1+'Данные и результаты'!$B$16)^(A11-1))</f>
        <v>0</v>
      </c>
      <c r="G11" s="15">
        <f>IF(C11&lt;='Данные и результаты'!$B$23,H10*'Данные и результаты'!$B$17,H10*'Данные и результаты'!$B$18)</f>
        <v>0</v>
      </c>
      <c r="H11" s="17">
        <f t="shared" si="4"/>
        <v>0</v>
      </c>
      <c r="I11" s="15">
        <f>IF(C11&gt;='Данные и результаты'!$B$23,0,H11)</f>
        <v>0</v>
      </c>
      <c r="J11" s="15">
        <f>IF(OR(C11&lt;'Данные и результаты'!$B$23,AND(C11&gt;='Данные и результаты'!$B$23,H11&lt;0)),0,H11)</f>
        <v>0</v>
      </c>
    </row>
    <row r="12" spans="1:50" x14ac:dyDescent="0.3">
      <c r="A12" s="4">
        <f t="shared" si="0"/>
        <v>10</v>
      </c>
      <c r="B12" s="5">
        <f t="shared" si="1"/>
        <v>3653</v>
      </c>
      <c r="C12" s="4">
        <f t="shared" si="2"/>
        <v>1910</v>
      </c>
      <c r="D12" s="4">
        <f t="shared" si="3"/>
        <v>10</v>
      </c>
      <c r="E12" s="10">
        <f>IF(C12&gt;'Данные и результаты'!$B$23,0,('Данные и результаты'!$D$29*12+'Данные и результаты'!$D$30)*((1+'Данные и результаты'!$B$31)^(A12-1)))</f>
        <v>0</v>
      </c>
      <c r="F12" s="15">
        <f>-IF($C12&lt;'Данные и результаты'!$B$23,0,('Данные и результаты'!$D$32*12+'Данные и результаты'!$D$33)*(1+'Данные и результаты'!$B$16)^(A12-1))</f>
        <v>0</v>
      </c>
      <c r="G12" s="15">
        <f>IF(C12&lt;='Данные и результаты'!$B$23,H11*'Данные и результаты'!$B$17,H11*'Данные и результаты'!$B$18)</f>
        <v>0</v>
      </c>
      <c r="H12" s="17">
        <f t="shared" si="4"/>
        <v>0</v>
      </c>
      <c r="I12" s="15">
        <f>IF(C12&gt;='Данные и результаты'!$B$23,0,H12)</f>
        <v>0</v>
      </c>
      <c r="J12" s="15">
        <f>IF(OR(C12&lt;'Данные и результаты'!$B$23,AND(C12&gt;='Данные и результаты'!$B$23,H12&lt;0)),0,H12)</f>
        <v>0</v>
      </c>
    </row>
    <row r="13" spans="1:50" x14ac:dyDescent="0.3">
      <c r="A13" s="4">
        <f t="shared" si="0"/>
        <v>11</v>
      </c>
      <c r="B13" s="5">
        <f t="shared" si="1"/>
        <v>4018</v>
      </c>
      <c r="C13" s="4">
        <f t="shared" si="2"/>
        <v>1911</v>
      </c>
      <c r="D13" s="4">
        <f t="shared" si="3"/>
        <v>11</v>
      </c>
      <c r="E13" s="10">
        <f>IF(C13&gt;'Данные и результаты'!$B$23,0,('Данные и результаты'!$D$29*12+'Данные и результаты'!$D$30)*((1+'Данные и результаты'!$B$31)^(A13-1)))</f>
        <v>0</v>
      </c>
      <c r="F13" s="15">
        <f>-IF($C13&lt;'Данные и результаты'!$B$23,0,('Данные и результаты'!$D$32*12+'Данные и результаты'!$D$33)*(1+'Данные и результаты'!$B$16)^(A13-1))</f>
        <v>0</v>
      </c>
      <c r="G13" s="15">
        <f>IF(C13&lt;='Данные и результаты'!$B$23,H12*'Данные и результаты'!$B$17,H12*'Данные и результаты'!$B$18)</f>
        <v>0</v>
      </c>
      <c r="H13" s="17">
        <f t="shared" si="4"/>
        <v>0</v>
      </c>
      <c r="I13" s="15">
        <f>IF(C13&gt;='Данные и результаты'!$B$23,0,H13)</f>
        <v>0</v>
      </c>
      <c r="J13" s="15">
        <f>IF(OR(C13&lt;'Данные и результаты'!$B$23,AND(C13&gt;='Данные и результаты'!$B$23,H13&lt;0)),0,H13)</f>
        <v>0</v>
      </c>
    </row>
    <row r="14" spans="1:50" x14ac:dyDescent="0.3">
      <c r="A14" s="4">
        <f t="shared" si="0"/>
        <v>12</v>
      </c>
      <c r="B14" s="5">
        <f t="shared" si="1"/>
        <v>4383</v>
      </c>
      <c r="C14" s="4">
        <f t="shared" si="2"/>
        <v>1912</v>
      </c>
      <c r="D14" s="4">
        <f t="shared" si="3"/>
        <v>12</v>
      </c>
      <c r="E14" s="10">
        <f>IF(C14&gt;'Данные и результаты'!$B$23,0,('Данные и результаты'!$D$29*12+'Данные и результаты'!$D$30)*((1+'Данные и результаты'!$B$31)^(A14-1)))</f>
        <v>0</v>
      </c>
      <c r="F14" s="15">
        <f>-IF($C14&lt;'Данные и результаты'!$B$23,0,('Данные и результаты'!$D$32*12+'Данные и результаты'!$D$33)*(1+'Данные и результаты'!$B$16)^(A14-1))</f>
        <v>0</v>
      </c>
      <c r="G14" s="15">
        <f>IF(C14&lt;='Данные и результаты'!$B$23,H13*'Данные и результаты'!$B$17,H13*'Данные и результаты'!$B$18)</f>
        <v>0</v>
      </c>
      <c r="H14" s="17">
        <f t="shared" si="4"/>
        <v>0</v>
      </c>
      <c r="I14" s="15">
        <f>IF(C14&gt;='Данные и результаты'!$B$23,0,H14)</f>
        <v>0</v>
      </c>
      <c r="J14" s="15">
        <f>IF(OR(C14&lt;'Данные и результаты'!$B$23,AND(C14&gt;='Данные и результаты'!$B$23,H14&lt;0)),0,H14)</f>
        <v>0</v>
      </c>
    </row>
    <row r="15" spans="1:50" x14ac:dyDescent="0.3">
      <c r="A15" s="4">
        <f t="shared" si="0"/>
        <v>13</v>
      </c>
      <c r="B15" s="5">
        <f t="shared" si="1"/>
        <v>4749</v>
      </c>
      <c r="C15" s="4">
        <f t="shared" si="2"/>
        <v>1913</v>
      </c>
      <c r="D15" s="4">
        <f t="shared" si="3"/>
        <v>13</v>
      </c>
      <c r="E15" s="10">
        <f>IF(C15&gt;'Данные и результаты'!$B$23,0,('Данные и результаты'!$D$29*12+'Данные и результаты'!$D$30)*((1+'Данные и результаты'!$B$31)^(A15-1)))</f>
        <v>0</v>
      </c>
      <c r="F15" s="15">
        <f>-IF($C15&lt;'Данные и результаты'!$B$23,0,('Данные и результаты'!$D$32*12+'Данные и результаты'!$D$33)*(1+'Данные и результаты'!$B$16)^(A15-1))</f>
        <v>0</v>
      </c>
      <c r="G15" s="15">
        <f>IF(C15&lt;='Данные и результаты'!$B$23,H14*'Данные и результаты'!$B$17,H14*'Данные и результаты'!$B$18)</f>
        <v>0</v>
      </c>
      <c r="H15" s="17">
        <f t="shared" si="4"/>
        <v>0</v>
      </c>
      <c r="I15" s="15">
        <f>IF(C15&gt;='Данные и результаты'!$B$23,0,H15)</f>
        <v>0</v>
      </c>
      <c r="J15" s="15">
        <f>IF(OR(C15&lt;'Данные и результаты'!$B$23,AND(C15&gt;='Данные и результаты'!$B$23,H15&lt;0)),0,H15)</f>
        <v>0</v>
      </c>
    </row>
    <row r="16" spans="1:50" x14ac:dyDescent="0.3">
      <c r="A16" s="4">
        <f t="shared" si="0"/>
        <v>14</v>
      </c>
      <c r="B16" s="5">
        <f t="shared" si="1"/>
        <v>5114</v>
      </c>
      <c r="C16" s="4">
        <f t="shared" si="2"/>
        <v>1914</v>
      </c>
      <c r="D16" s="4">
        <f t="shared" si="3"/>
        <v>14</v>
      </c>
      <c r="E16" s="10">
        <f>IF(C16&gt;'Данные и результаты'!$B$23,0,('Данные и результаты'!$D$29*12+'Данные и результаты'!$D$30)*((1+'Данные и результаты'!$B$31)^(A16-1)))</f>
        <v>0</v>
      </c>
      <c r="F16" s="15">
        <f>-IF($C16&lt;'Данные и результаты'!$B$23,0,('Данные и результаты'!$D$32*12+'Данные и результаты'!$D$33)*(1+'Данные и результаты'!$B$16)^(A16-1))</f>
        <v>0</v>
      </c>
      <c r="G16" s="15">
        <f>IF(C16&lt;='Данные и результаты'!$B$23,H15*'Данные и результаты'!$B$17,H15*'Данные и результаты'!$B$18)</f>
        <v>0</v>
      </c>
      <c r="H16" s="17">
        <f t="shared" si="4"/>
        <v>0</v>
      </c>
      <c r="I16" s="15">
        <f>IF(C16&gt;='Данные и результаты'!$B$23,0,H16)</f>
        <v>0</v>
      </c>
      <c r="J16" s="15">
        <f>IF(OR(C16&lt;'Данные и результаты'!$B$23,AND(C16&gt;='Данные и результаты'!$B$23,H16&lt;0)),0,H16)</f>
        <v>0</v>
      </c>
    </row>
    <row r="17" spans="1:10" x14ac:dyDescent="0.3">
      <c r="A17" s="4">
        <f t="shared" si="0"/>
        <v>15</v>
      </c>
      <c r="B17" s="5">
        <f t="shared" si="1"/>
        <v>5479</v>
      </c>
      <c r="C17" s="4">
        <f t="shared" si="2"/>
        <v>1915</v>
      </c>
      <c r="D17" s="4">
        <f t="shared" si="3"/>
        <v>15</v>
      </c>
      <c r="E17" s="10">
        <f>IF(C17&gt;'Данные и результаты'!$B$23,0,('Данные и результаты'!$D$29*12+'Данные и результаты'!$D$30)*((1+'Данные и результаты'!$B$31)^(A17-1)))</f>
        <v>0</v>
      </c>
      <c r="F17" s="15">
        <f>-IF($C17&lt;'Данные и результаты'!$B$23,0,('Данные и результаты'!$D$32*12+'Данные и результаты'!$D$33)*(1+'Данные и результаты'!$B$16)^(A17-1))</f>
        <v>0</v>
      </c>
      <c r="G17" s="15">
        <f>IF(C17&lt;='Данные и результаты'!$B$23,H16*'Данные и результаты'!$B$17,H16*'Данные и результаты'!$B$18)</f>
        <v>0</v>
      </c>
      <c r="H17" s="17">
        <f t="shared" si="4"/>
        <v>0</v>
      </c>
      <c r="I17" s="15">
        <f>IF(C17&gt;='Данные и результаты'!$B$23,0,H17)</f>
        <v>0</v>
      </c>
      <c r="J17" s="15">
        <f>IF(OR(C17&lt;'Данные и результаты'!$B$23,AND(C17&gt;='Данные и результаты'!$B$23,H17&lt;0)),0,H17)</f>
        <v>0</v>
      </c>
    </row>
    <row r="18" spans="1:10" x14ac:dyDescent="0.3">
      <c r="A18" s="4">
        <f t="shared" si="0"/>
        <v>16</v>
      </c>
      <c r="B18" s="5">
        <f t="shared" si="1"/>
        <v>5844</v>
      </c>
      <c r="C18" s="4">
        <f t="shared" si="2"/>
        <v>1916</v>
      </c>
      <c r="D18" s="4">
        <f t="shared" si="3"/>
        <v>16</v>
      </c>
      <c r="E18" s="10">
        <f>IF(C18&gt;'Данные и результаты'!$B$23,0,('Данные и результаты'!$D$29*12+'Данные и результаты'!$D$30)*((1+'Данные и результаты'!$B$31)^(A18-1)))</f>
        <v>0</v>
      </c>
      <c r="F18" s="15">
        <f>-IF($C18&lt;'Данные и результаты'!$B$23,0,('Данные и результаты'!$D$32*12+'Данные и результаты'!$D$33)*(1+'Данные и результаты'!$B$16)^(A18-1))</f>
        <v>0</v>
      </c>
      <c r="G18" s="15">
        <f>IF(C18&lt;='Данные и результаты'!$B$23,H17*'Данные и результаты'!$B$17,H17*'Данные и результаты'!$B$18)</f>
        <v>0</v>
      </c>
      <c r="H18" s="17">
        <f t="shared" si="4"/>
        <v>0</v>
      </c>
      <c r="I18" s="15">
        <f>IF(C18&gt;='Данные и результаты'!$B$23,0,H18)</f>
        <v>0</v>
      </c>
      <c r="J18" s="15">
        <f>IF(OR(C18&lt;'Данные и результаты'!$B$23,AND(C18&gt;='Данные и результаты'!$B$23,H18&lt;0)),0,H18)</f>
        <v>0</v>
      </c>
    </row>
    <row r="19" spans="1:10" x14ac:dyDescent="0.3">
      <c r="A19" s="4">
        <f t="shared" si="0"/>
        <v>17</v>
      </c>
      <c r="B19" s="5">
        <f t="shared" si="1"/>
        <v>6210</v>
      </c>
      <c r="C19" s="4">
        <f t="shared" si="2"/>
        <v>1917</v>
      </c>
      <c r="D19" s="4">
        <f t="shared" si="3"/>
        <v>17</v>
      </c>
      <c r="E19" s="10">
        <f>IF(C19&gt;'Данные и результаты'!$B$23,0,('Данные и результаты'!$D$29*12+'Данные и результаты'!$D$30)*((1+'Данные и результаты'!$B$31)^(A19-1)))</f>
        <v>0</v>
      </c>
      <c r="F19" s="15">
        <f>-IF($C19&lt;'Данные и результаты'!$B$23,0,('Данные и результаты'!$D$32*12+'Данные и результаты'!$D$33)*(1+'Данные и результаты'!$B$16)^(A19-1))</f>
        <v>0</v>
      </c>
      <c r="G19" s="15">
        <f>IF(C19&lt;='Данные и результаты'!$B$23,H18*'Данные и результаты'!$B$17,H18*'Данные и результаты'!$B$18)</f>
        <v>0</v>
      </c>
      <c r="H19" s="17">
        <f t="shared" si="4"/>
        <v>0</v>
      </c>
      <c r="I19" s="15">
        <f>IF(C19&gt;='Данные и результаты'!$B$23,0,H19)</f>
        <v>0</v>
      </c>
      <c r="J19" s="15">
        <f>IF(OR(C19&lt;'Данные и результаты'!$B$23,AND(C19&gt;='Данные и результаты'!$B$23,H19&lt;0)),0,H19)</f>
        <v>0</v>
      </c>
    </row>
    <row r="20" spans="1:10" x14ac:dyDescent="0.3">
      <c r="A20" s="4">
        <f t="shared" si="0"/>
        <v>18</v>
      </c>
      <c r="B20" s="5">
        <f t="shared" si="1"/>
        <v>6575</v>
      </c>
      <c r="C20" s="4">
        <f t="shared" si="2"/>
        <v>1918</v>
      </c>
      <c r="D20" s="4">
        <f t="shared" si="3"/>
        <v>18</v>
      </c>
      <c r="E20" s="10">
        <f>IF(C20&gt;'Данные и результаты'!$B$23,0,('Данные и результаты'!$D$29*12+'Данные и результаты'!$D$30)*((1+'Данные и результаты'!$B$31)^(A20-1)))</f>
        <v>0</v>
      </c>
      <c r="F20" s="15">
        <f>-IF($C20&lt;'Данные и результаты'!$B$23,0,('Данные и результаты'!$D$32*12+'Данные и результаты'!$D$33)*(1+'Данные и результаты'!$B$16)^(A20-1))</f>
        <v>0</v>
      </c>
      <c r="G20" s="15">
        <f>IF(C20&lt;='Данные и результаты'!$B$23,H19*'Данные и результаты'!$B$17,H19*'Данные и результаты'!$B$18)</f>
        <v>0</v>
      </c>
      <c r="H20" s="17">
        <f t="shared" si="4"/>
        <v>0</v>
      </c>
      <c r="I20" s="15">
        <f>IF(C20&gt;='Данные и результаты'!$B$23,0,H20)</f>
        <v>0</v>
      </c>
      <c r="J20" s="15">
        <f>IF(OR(C20&lt;'Данные и результаты'!$B$23,AND(C20&gt;='Данные и результаты'!$B$23,H20&lt;0)),0,H20)</f>
        <v>0</v>
      </c>
    </row>
    <row r="21" spans="1:10" x14ac:dyDescent="0.3">
      <c r="A21" s="4">
        <f t="shared" si="0"/>
        <v>19</v>
      </c>
      <c r="B21" s="5">
        <f t="shared" si="1"/>
        <v>6940</v>
      </c>
      <c r="C21" s="4">
        <f t="shared" si="2"/>
        <v>1919</v>
      </c>
      <c r="D21" s="4">
        <f t="shared" si="3"/>
        <v>19</v>
      </c>
      <c r="E21" s="10">
        <f>IF(C21&gt;'Данные и результаты'!$B$23,0,('Данные и результаты'!$D$29*12+'Данные и результаты'!$D$30)*((1+'Данные и результаты'!$B$31)^(A21-1)))</f>
        <v>0</v>
      </c>
      <c r="F21" s="15">
        <f>-IF($C21&lt;'Данные и результаты'!$B$23,0,('Данные и результаты'!$D$32*12+'Данные и результаты'!$D$33)*(1+'Данные и результаты'!$B$16)^(A21-1))</f>
        <v>0</v>
      </c>
      <c r="G21" s="15">
        <f>IF(C21&lt;='Данные и результаты'!$B$23,H20*'Данные и результаты'!$B$17,H20*'Данные и результаты'!$B$18)</f>
        <v>0</v>
      </c>
      <c r="H21" s="17">
        <f t="shared" si="4"/>
        <v>0</v>
      </c>
      <c r="I21" s="15">
        <f>IF(C21&gt;='Данные и результаты'!$B$23,0,H21)</f>
        <v>0</v>
      </c>
      <c r="J21" s="15">
        <f>IF(OR(C21&lt;'Данные и результаты'!$B$23,AND(C21&gt;='Данные и результаты'!$B$23,H21&lt;0)),0,H21)</f>
        <v>0</v>
      </c>
    </row>
    <row r="22" spans="1:10" x14ac:dyDescent="0.3">
      <c r="A22" s="4">
        <f t="shared" si="0"/>
        <v>20</v>
      </c>
      <c r="B22" s="5">
        <f t="shared" si="1"/>
        <v>7305</v>
      </c>
      <c r="C22" s="4">
        <f t="shared" si="2"/>
        <v>1920</v>
      </c>
      <c r="D22" s="4">
        <f t="shared" si="3"/>
        <v>20</v>
      </c>
      <c r="E22" s="10">
        <f>IF(C22&gt;'Данные и результаты'!$B$23,0,('Данные и результаты'!$D$29*12+'Данные и результаты'!$D$30)*((1+'Данные и результаты'!$B$31)^(A22-1)))</f>
        <v>0</v>
      </c>
      <c r="F22" s="15">
        <f>-IF($C22&lt;'Данные и результаты'!$B$23,0,('Данные и результаты'!$D$32*12+'Данные и результаты'!$D$33)*(1+'Данные и результаты'!$B$16)^(A22-1))</f>
        <v>0</v>
      </c>
      <c r="G22" s="15">
        <f>IF(C22&lt;='Данные и результаты'!$B$23,H21*'Данные и результаты'!$B$17,H21*'Данные и результаты'!$B$18)</f>
        <v>0</v>
      </c>
      <c r="H22" s="17">
        <f t="shared" si="4"/>
        <v>0</v>
      </c>
      <c r="I22" s="15">
        <f>IF(C22&gt;='Данные и результаты'!$B$23,0,H22)</f>
        <v>0</v>
      </c>
      <c r="J22" s="15">
        <f>IF(OR(C22&lt;'Данные и результаты'!$B$23,AND(C22&gt;='Данные и результаты'!$B$23,H22&lt;0)),0,H22)</f>
        <v>0</v>
      </c>
    </row>
    <row r="23" spans="1:10" x14ac:dyDescent="0.3">
      <c r="A23" s="4">
        <f t="shared" si="0"/>
        <v>21</v>
      </c>
      <c r="B23" s="5">
        <f t="shared" si="1"/>
        <v>7671</v>
      </c>
      <c r="C23" s="4">
        <f t="shared" si="2"/>
        <v>1921</v>
      </c>
      <c r="D23" s="4">
        <f t="shared" si="3"/>
        <v>21</v>
      </c>
      <c r="E23" s="10">
        <f>IF(C23&gt;'Данные и результаты'!$B$23,0,('Данные и результаты'!$D$29*12+'Данные и результаты'!$D$30)*((1+'Данные и результаты'!$B$31)^(A23-1)))</f>
        <v>0</v>
      </c>
      <c r="F23" s="15">
        <f>-IF($C23&lt;'Данные и результаты'!$B$23,0,('Данные и результаты'!$D$32*12+'Данные и результаты'!$D$33)*(1+'Данные и результаты'!$B$16)^(A23-1))</f>
        <v>0</v>
      </c>
      <c r="G23" s="15">
        <f>IF(C23&lt;='Данные и результаты'!$B$23,H22*'Данные и результаты'!$B$17,H22*'Данные и результаты'!$B$18)</f>
        <v>0</v>
      </c>
      <c r="H23" s="17">
        <f t="shared" si="4"/>
        <v>0</v>
      </c>
      <c r="I23" s="15">
        <f>IF(C23&gt;='Данные и результаты'!$B$23,0,H23)</f>
        <v>0</v>
      </c>
      <c r="J23" s="15">
        <f>IF(OR(C23&lt;'Данные и результаты'!$B$23,AND(C23&gt;='Данные и результаты'!$B$23,H23&lt;0)),0,H23)</f>
        <v>0</v>
      </c>
    </row>
    <row r="24" spans="1:10" x14ac:dyDescent="0.3">
      <c r="A24" s="4">
        <f t="shared" si="0"/>
        <v>22</v>
      </c>
      <c r="B24" s="5">
        <f t="shared" si="1"/>
        <v>8036</v>
      </c>
      <c r="C24" s="4">
        <f t="shared" si="2"/>
        <v>1922</v>
      </c>
      <c r="D24" s="4">
        <f t="shared" si="3"/>
        <v>22</v>
      </c>
      <c r="E24" s="10">
        <f>IF(C24&gt;'Данные и результаты'!$B$23,0,('Данные и результаты'!$D$29*12+'Данные и результаты'!$D$30)*((1+'Данные и результаты'!$B$31)^(A24-1)))</f>
        <v>0</v>
      </c>
      <c r="F24" s="15">
        <f>-IF($C24&lt;'Данные и результаты'!$B$23,0,('Данные и результаты'!$D$32*12+'Данные и результаты'!$D$33)*(1+'Данные и результаты'!$B$16)^(A24-1))</f>
        <v>0</v>
      </c>
      <c r="G24" s="15">
        <f>IF(C24&lt;='Данные и результаты'!$B$23,H23*'Данные и результаты'!$B$17,H23*'Данные и результаты'!$B$18)</f>
        <v>0</v>
      </c>
      <c r="H24" s="17">
        <f t="shared" si="4"/>
        <v>0</v>
      </c>
      <c r="I24" s="15">
        <f>IF(C24&gt;='Данные и результаты'!$B$23,0,H24)</f>
        <v>0</v>
      </c>
      <c r="J24" s="15">
        <f>IF(OR(C24&lt;'Данные и результаты'!$B$23,AND(C24&gt;='Данные и результаты'!$B$23,H24&lt;0)),0,H24)</f>
        <v>0</v>
      </c>
    </row>
    <row r="25" spans="1:10" x14ac:dyDescent="0.3">
      <c r="A25" s="4">
        <f t="shared" si="0"/>
        <v>23</v>
      </c>
      <c r="B25" s="5">
        <f t="shared" si="1"/>
        <v>8401</v>
      </c>
      <c r="C25" s="4">
        <f t="shared" si="2"/>
        <v>1923</v>
      </c>
      <c r="D25" s="4">
        <f t="shared" si="3"/>
        <v>23</v>
      </c>
      <c r="E25" s="10">
        <f>IF(C25&gt;'Данные и результаты'!$B$23,0,('Данные и результаты'!$D$29*12+'Данные и результаты'!$D$30)*((1+'Данные и результаты'!$B$31)^(A25-1)))</f>
        <v>0</v>
      </c>
      <c r="F25" s="15">
        <f>-IF($C25&lt;'Данные и результаты'!$B$23,0,('Данные и результаты'!$D$32*12+'Данные и результаты'!$D$33)*(1+'Данные и результаты'!$B$16)^(A25-1))</f>
        <v>0</v>
      </c>
      <c r="G25" s="15">
        <f>IF(C25&lt;='Данные и результаты'!$B$23,H24*'Данные и результаты'!$B$17,H24*'Данные и результаты'!$B$18)</f>
        <v>0</v>
      </c>
      <c r="H25" s="17">
        <f t="shared" si="4"/>
        <v>0</v>
      </c>
      <c r="I25" s="15">
        <f>IF(C25&gt;='Данные и результаты'!$B$23,0,H25)</f>
        <v>0</v>
      </c>
      <c r="J25" s="15">
        <f>IF(OR(C25&lt;'Данные и результаты'!$B$23,AND(C25&gt;='Данные и результаты'!$B$23,H25&lt;0)),0,H25)</f>
        <v>0</v>
      </c>
    </row>
    <row r="26" spans="1:10" x14ac:dyDescent="0.3">
      <c r="A26" s="4">
        <f t="shared" si="0"/>
        <v>24</v>
      </c>
      <c r="B26" s="5">
        <f t="shared" si="1"/>
        <v>8766</v>
      </c>
      <c r="C26" s="4">
        <f t="shared" si="2"/>
        <v>1924</v>
      </c>
      <c r="D26" s="4">
        <f t="shared" si="3"/>
        <v>24</v>
      </c>
      <c r="E26" s="10">
        <f>IF(C26&gt;'Данные и результаты'!$B$23,0,('Данные и результаты'!$D$29*12+'Данные и результаты'!$D$30)*((1+'Данные и результаты'!$B$31)^(A26-1)))</f>
        <v>0</v>
      </c>
      <c r="F26" s="15">
        <f>-IF($C26&lt;'Данные и результаты'!$B$23,0,('Данные и результаты'!$D$32*12+'Данные и результаты'!$D$33)*(1+'Данные и результаты'!$B$16)^(A26-1))</f>
        <v>0</v>
      </c>
      <c r="G26" s="15">
        <f>IF(C26&lt;='Данные и результаты'!$B$23,H25*'Данные и результаты'!$B$17,H25*'Данные и результаты'!$B$18)</f>
        <v>0</v>
      </c>
      <c r="H26" s="17">
        <f t="shared" si="4"/>
        <v>0</v>
      </c>
      <c r="I26" s="15">
        <f>IF(C26&gt;='Данные и результаты'!$B$23,0,H26)</f>
        <v>0</v>
      </c>
      <c r="J26" s="15">
        <f>IF(OR(C26&lt;'Данные и результаты'!$B$23,AND(C26&gt;='Данные и результаты'!$B$23,H26&lt;0)),0,H26)</f>
        <v>0</v>
      </c>
    </row>
    <row r="27" spans="1:10" x14ac:dyDescent="0.3">
      <c r="A27" s="4">
        <f t="shared" si="0"/>
        <v>25</v>
      </c>
      <c r="B27" s="5">
        <f t="shared" si="1"/>
        <v>9132</v>
      </c>
      <c r="C27" s="4">
        <f t="shared" si="2"/>
        <v>1925</v>
      </c>
      <c r="D27" s="4">
        <f t="shared" si="3"/>
        <v>25</v>
      </c>
      <c r="E27" s="10">
        <f>IF(C27&gt;'Данные и результаты'!$B$23,0,('Данные и результаты'!$D$29*12+'Данные и результаты'!$D$30)*((1+'Данные и результаты'!$B$31)^(A27-1)))</f>
        <v>0</v>
      </c>
      <c r="F27" s="15">
        <f>-IF($C27&lt;'Данные и результаты'!$B$23,0,('Данные и результаты'!$D$32*12+'Данные и результаты'!$D$33)*(1+'Данные и результаты'!$B$16)^(A27-1))</f>
        <v>0</v>
      </c>
      <c r="G27" s="15">
        <f>IF(C27&lt;='Данные и результаты'!$B$23,H26*'Данные и результаты'!$B$17,H26*'Данные и результаты'!$B$18)</f>
        <v>0</v>
      </c>
      <c r="H27" s="17">
        <f t="shared" si="4"/>
        <v>0</v>
      </c>
      <c r="I27" s="15">
        <f>IF(C27&gt;='Данные и результаты'!$B$23,0,H27)</f>
        <v>0</v>
      </c>
      <c r="J27" s="15">
        <f>IF(OR(C27&lt;'Данные и результаты'!$B$23,AND(C27&gt;='Данные и результаты'!$B$23,H27&lt;0)),0,H27)</f>
        <v>0</v>
      </c>
    </row>
    <row r="28" spans="1:10" x14ac:dyDescent="0.3">
      <c r="A28" s="4">
        <f t="shared" si="0"/>
        <v>26</v>
      </c>
      <c r="B28" s="5">
        <f t="shared" si="1"/>
        <v>9497</v>
      </c>
      <c r="C28" s="4">
        <f t="shared" si="2"/>
        <v>1926</v>
      </c>
      <c r="D28" s="4">
        <f t="shared" si="3"/>
        <v>26</v>
      </c>
      <c r="E28" s="10">
        <f>IF(C28&gt;'Данные и результаты'!$B$23,0,('Данные и результаты'!$D$29*12+'Данные и результаты'!$D$30)*((1+'Данные и результаты'!$B$31)^(A28-1)))</f>
        <v>0</v>
      </c>
      <c r="F28" s="15">
        <f>-IF($C28&lt;'Данные и результаты'!$B$23,0,('Данные и результаты'!$D$32*12+'Данные и результаты'!$D$33)*(1+'Данные и результаты'!$B$16)^(A28-1))</f>
        <v>0</v>
      </c>
      <c r="G28" s="15">
        <f>IF(C28&lt;='Данные и результаты'!$B$23,H27*'Данные и результаты'!$B$17,H27*'Данные и результаты'!$B$18)</f>
        <v>0</v>
      </c>
      <c r="H28" s="17">
        <f t="shared" si="4"/>
        <v>0</v>
      </c>
      <c r="I28" s="15">
        <f>IF(C28&gt;='Данные и результаты'!$B$23,0,H28)</f>
        <v>0</v>
      </c>
      <c r="J28" s="15">
        <f>IF(OR(C28&lt;'Данные и результаты'!$B$23,AND(C28&gt;='Данные и результаты'!$B$23,H28&lt;0)),0,H28)</f>
        <v>0</v>
      </c>
    </row>
    <row r="29" spans="1:10" x14ac:dyDescent="0.3">
      <c r="A29" s="4">
        <f t="shared" si="0"/>
        <v>27</v>
      </c>
      <c r="B29" s="5">
        <f t="shared" si="1"/>
        <v>9862</v>
      </c>
      <c r="C29" s="4">
        <f t="shared" si="2"/>
        <v>1927</v>
      </c>
      <c r="D29" s="4">
        <f t="shared" si="3"/>
        <v>27</v>
      </c>
      <c r="E29" s="10">
        <f>IF(C29&gt;'Данные и результаты'!$B$23,0,('Данные и результаты'!$D$29*12+'Данные и результаты'!$D$30)*((1+'Данные и результаты'!$B$31)^(A29-1)))</f>
        <v>0</v>
      </c>
      <c r="F29" s="15">
        <f>-IF($C29&lt;'Данные и результаты'!$B$23,0,('Данные и результаты'!$D$32*12+'Данные и результаты'!$D$33)*(1+'Данные и результаты'!$B$16)^(A29-1))</f>
        <v>0</v>
      </c>
      <c r="G29" s="15">
        <f>IF(C29&lt;='Данные и результаты'!$B$23,H28*'Данные и результаты'!$B$17,H28*'Данные и результаты'!$B$18)</f>
        <v>0</v>
      </c>
      <c r="H29" s="17">
        <f t="shared" si="4"/>
        <v>0</v>
      </c>
      <c r="I29" s="15">
        <f>IF(C29&gt;='Данные и результаты'!$B$23,0,H29)</f>
        <v>0</v>
      </c>
      <c r="J29" s="15">
        <f>IF(OR(C29&lt;'Данные и результаты'!$B$23,AND(C29&gt;='Данные и результаты'!$B$23,H29&lt;0)),0,H29)</f>
        <v>0</v>
      </c>
    </row>
    <row r="30" spans="1:10" x14ac:dyDescent="0.3">
      <c r="A30" s="4">
        <f t="shared" si="0"/>
        <v>28</v>
      </c>
      <c r="B30" s="5">
        <f t="shared" si="1"/>
        <v>10227</v>
      </c>
      <c r="C30" s="4">
        <f t="shared" si="2"/>
        <v>1928</v>
      </c>
      <c r="D30" s="4">
        <f t="shared" si="3"/>
        <v>28</v>
      </c>
      <c r="E30" s="10">
        <f>IF(C30&gt;'Данные и результаты'!$B$23,0,('Данные и результаты'!$D$29*12+'Данные и результаты'!$D$30)*((1+'Данные и результаты'!$B$31)^(A30-1)))</f>
        <v>0</v>
      </c>
      <c r="F30" s="15">
        <f>-IF($C30&lt;'Данные и результаты'!$B$23,0,('Данные и результаты'!$D$32*12+'Данные и результаты'!$D$33)*(1+'Данные и результаты'!$B$16)^(A30-1))</f>
        <v>0</v>
      </c>
      <c r="G30" s="15">
        <f>IF(C30&lt;='Данные и результаты'!$B$23,H29*'Данные и результаты'!$B$17,H29*'Данные и результаты'!$B$18)</f>
        <v>0</v>
      </c>
      <c r="H30" s="17">
        <f t="shared" si="4"/>
        <v>0</v>
      </c>
      <c r="I30" s="15">
        <f>IF(C30&gt;='Данные и результаты'!$B$23,0,H30)</f>
        <v>0</v>
      </c>
      <c r="J30" s="15">
        <f>IF(OR(C30&lt;'Данные и результаты'!$B$23,AND(C30&gt;='Данные и результаты'!$B$23,H30&lt;0)),0,H30)</f>
        <v>0</v>
      </c>
    </row>
    <row r="31" spans="1:10" x14ac:dyDescent="0.3">
      <c r="A31" s="4">
        <f t="shared" si="0"/>
        <v>29</v>
      </c>
      <c r="B31" s="5">
        <f t="shared" si="1"/>
        <v>10593</v>
      </c>
      <c r="C31" s="4">
        <f t="shared" si="2"/>
        <v>1929</v>
      </c>
      <c r="D31" s="4">
        <f t="shared" si="3"/>
        <v>29</v>
      </c>
      <c r="E31" s="10">
        <f>IF(C31&gt;'Данные и результаты'!$B$23,0,('Данные и результаты'!$D$29*12+'Данные и результаты'!$D$30)*((1+'Данные и результаты'!$B$31)^(A31-1)))</f>
        <v>0</v>
      </c>
      <c r="F31" s="15">
        <f>-IF($C31&lt;'Данные и результаты'!$B$23,0,('Данные и результаты'!$D$32*12+'Данные и результаты'!$D$33)*(1+'Данные и результаты'!$B$16)^(A31-1))</f>
        <v>0</v>
      </c>
      <c r="G31" s="15">
        <f>IF(C31&lt;='Данные и результаты'!$B$23,H30*'Данные и результаты'!$B$17,H30*'Данные и результаты'!$B$18)</f>
        <v>0</v>
      </c>
      <c r="H31" s="17">
        <f t="shared" si="4"/>
        <v>0</v>
      </c>
      <c r="I31" s="15">
        <f>IF(C31&gt;='Данные и результаты'!$B$23,0,H31)</f>
        <v>0</v>
      </c>
      <c r="J31" s="15">
        <f>IF(OR(C31&lt;'Данные и результаты'!$B$23,AND(C31&gt;='Данные и результаты'!$B$23,H31&lt;0)),0,H31)</f>
        <v>0</v>
      </c>
    </row>
    <row r="32" spans="1:10" x14ac:dyDescent="0.3">
      <c r="A32" s="4">
        <f t="shared" si="0"/>
        <v>30</v>
      </c>
      <c r="B32" s="5">
        <f t="shared" si="1"/>
        <v>10958</v>
      </c>
      <c r="C32" s="4">
        <f t="shared" si="2"/>
        <v>1930</v>
      </c>
      <c r="D32" s="4">
        <f t="shared" si="3"/>
        <v>30</v>
      </c>
      <c r="E32" s="10">
        <f>IF(C32&gt;'Данные и результаты'!$B$23,0,('Данные и результаты'!$D$29*12+'Данные и результаты'!$D$30)*((1+'Данные и результаты'!$B$31)^(A32-1)))</f>
        <v>0</v>
      </c>
      <c r="F32" s="15">
        <f>-IF($C32&lt;'Данные и результаты'!$B$23,0,('Данные и результаты'!$D$32*12+'Данные и результаты'!$D$33)*(1+'Данные и результаты'!$B$16)^(A32-1))</f>
        <v>0</v>
      </c>
      <c r="G32" s="15">
        <f>IF(C32&lt;='Данные и результаты'!$B$23,H31*'Данные и результаты'!$B$17,H31*'Данные и результаты'!$B$18)</f>
        <v>0</v>
      </c>
      <c r="H32" s="17">
        <f t="shared" si="4"/>
        <v>0</v>
      </c>
      <c r="I32" s="15">
        <f>IF(C32&gt;='Данные и результаты'!$B$23,0,H32)</f>
        <v>0</v>
      </c>
      <c r="J32" s="15">
        <f>IF(OR(C32&lt;'Данные и результаты'!$B$23,AND(C32&gt;='Данные и результаты'!$B$23,H32&lt;0)),0,H32)</f>
        <v>0</v>
      </c>
    </row>
    <row r="33" spans="1:10" x14ac:dyDescent="0.3">
      <c r="A33" s="4">
        <f t="shared" si="0"/>
        <v>31</v>
      </c>
      <c r="B33" s="5">
        <f t="shared" si="1"/>
        <v>11323</v>
      </c>
      <c r="C33" s="4">
        <f t="shared" si="2"/>
        <v>1931</v>
      </c>
      <c r="D33" s="4">
        <f t="shared" si="3"/>
        <v>31</v>
      </c>
      <c r="E33" s="10">
        <f>IF(C33&gt;'Данные и результаты'!$B$23,0,('Данные и результаты'!$D$29*12+'Данные и результаты'!$D$30)*((1+'Данные и результаты'!$B$31)^(A33-1)))</f>
        <v>0</v>
      </c>
      <c r="F33" s="15">
        <f>-IF($C33&lt;'Данные и результаты'!$B$23,0,('Данные и результаты'!$D$32*12+'Данные и результаты'!$D$33)*(1+'Данные и результаты'!$B$16)^(A33-1))</f>
        <v>0</v>
      </c>
      <c r="G33" s="15">
        <f>IF(C33&lt;='Данные и результаты'!$B$23,H32*'Данные и результаты'!$B$17,H32*'Данные и результаты'!$B$18)</f>
        <v>0</v>
      </c>
      <c r="H33" s="17">
        <f t="shared" si="4"/>
        <v>0</v>
      </c>
      <c r="I33" s="15">
        <f>IF(C33&gt;='Данные и результаты'!$B$23,0,H33)</f>
        <v>0</v>
      </c>
      <c r="J33" s="15">
        <f>IF(OR(C33&lt;'Данные и результаты'!$B$23,AND(C33&gt;='Данные и результаты'!$B$23,H33&lt;0)),0,H33)</f>
        <v>0</v>
      </c>
    </row>
    <row r="34" spans="1:10" x14ac:dyDescent="0.3">
      <c r="A34" s="4">
        <f t="shared" si="0"/>
        <v>32</v>
      </c>
      <c r="B34" s="5">
        <f t="shared" si="1"/>
        <v>11688</v>
      </c>
      <c r="C34" s="4">
        <f t="shared" si="2"/>
        <v>1932</v>
      </c>
      <c r="D34" s="4">
        <f t="shared" si="3"/>
        <v>32</v>
      </c>
      <c r="E34" s="10">
        <f>IF(C34&gt;'Данные и результаты'!$B$23,0,('Данные и результаты'!$D$29*12+'Данные и результаты'!$D$30)*((1+'Данные и результаты'!$B$31)^(A34-1)))</f>
        <v>0</v>
      </c>
      <c r="F34" s="15">
        <f>-IF($C34&lt;'Данные и результаты'!$B$23,0,('Данные и результаты'!$D$32*12+'Данные и результаты'!$D$33)*(1+'Данные и результаты'!$B$16)^(A34-1))</f>
        <v>0</v>
      </c>
      <c r="G34" s="15">
        <f>IF(C34&lt;='Данные и результаты'!$B$23,H33*'Данные и результаты'!$B$17,H33*'Данные и результаты'!$B$18)</f>
        <v>0</v>
      </c>
      <c r="H34" s="17">
        <f t="shared" si="4"/>
        <v>0</v>
      </c>
      <c r="I34" s="15">
        <f>IF(C34&gt;='Данные и результаты'!$B$23,0,H34)</f>
        <v>0</v>
      </c>
      <c r="J34" s="15">
        <f>IF(OR(C34&lt;'Данные и результаты'!$B$23,AND(C34&gt;='Данные и результаты'!$B$23,H34&lt;0)),0,H34)</f>
        <v>0</v>
      </c>
    </row>
    <row r="35" spans="1:10" x14ac:dyDescent="0.3">
      <c r="A35" s="4">
        <f t="shared" si="0"/>
        <v>33</v>
      </c>
      <c r="B35" s="5">
        <f t="shared" si="1"/>
        <v>12054</v>
      </c>
      <c r="C35" s="4">
        <f t="shared" si="2"/>
        <v>1933</v>
      </c>
      <c r="D35" s="4">
        <f t="shared" si="3"/>
        <v>33</v>
      </c>
      <c r="E35" s="10">
        <f>IF(C35&gt;'Данные и результаты'!$B$23,0,('Данные и результаты'!$D$29*12+'Данные и результаты'!$D$30)*((1+'Данные и результаты'!$B$31)^(A35-1)))</f>
        <v>0</v>
      </c>
      <c r="F35" s="15">
        <f>-IF($C35&lt;'Данные и результаты'!$B$23,0,('Данные и результаты'!$D$32*12+'Данные и результаты'!$D$33)*(1+'Данные и результаты'!$B$16)^(A35-1))</f>
        <v>0</v>
      </c>
      <c r="G35" s="15">
        <f>IF(C35&lt;='Данные и результаты'!$B$23,H34*'Данные и результаты'!$B$17,H34*'Данные и результаты'!$B$18)</f>
        <v>0</v>
      </c>
      <c r="H35" s="17">
        <f t="shared" si="4"/>
        <v>0</v>
      </c>
      <c r="I35" s="15">
        <f>IF(C35&gt;='Данные и результаты'!$B$23,0,H35)</f>
        <v>0</v>
      </c>
      <c r="J35" s="15">
        <f>IF(OR(C35&lt;'Данные и результаты'!$B$23,AND(C35&gt;='Данные и результаты'!$B$23,H35&lt;0)),0,H35)</f>
        <v>0</v>
      </c>
    </row>
    <row r="36" spans="1:10" x14ac:dyDescent="0.3">
      <c r="A36" s="4">
        <f t="shared" si="0"/>
        <v>34</v>
      </c>
      <c r="B36" s="5">
        <f t="shared" si="1"/>
        <v>12419</v>
      </c>
      <c r="C36" s="4">
        <f t="shared" si="2"/>
        <v>1934</v>
      </c>
      <c r="D36" s="4">
        <f t="shared" si="3"/>
        <v>34</v>
      </c>
      <c r="E36" s="10">
        <f>IF(C36&gt;'Данные и результаты'!$B$23,0,('Данные и результаты'!$D$29*12+'Данные и результаты'!$D$30)*((1+'Данные и результаты'!$B$31)^(A36-1)))</f>
        <v>0</v>
      </c>
      <c r="F36" s="15">
        <f>-IF($C36&lt;'Данные и результаты'!$B$23,0,('Данные и результаты'!$D$32*12+'Данные и результаты'!$D$33)*(1+'Данные и результаты'!$B$16)^(A36-1))</f>
        <v>0</v>
      </c>
      <c r="G36" s="15">
        <f>IF(C36&lt;='Данные и результаты'!$B$23,H35*'Данные и результаты'!$B$17,H35*'Данные и результаты'!$B$18)</f>
        <v>0</v>
      </c>
      <c r="H36" s="17">
        <f t="shared" si="4"/>
        <v>0</v>
      </c>
      <c r="I36" s="15">
        <f>IF(C36&gt;='Данные и результаты'!$B$23,0,H36)</f>
        <v>0</v>
      </c>
      <c r="J36" s="15">
        <f>IF(OR(C36&lt;'Данные и результаты'!$B$23,AND(C36&gt;='Данные и результаты'!$B$23,H36&lt;0)),0,H36)</f>
        <v>0</v>
      </c>
    </row>
    <row r="37" spans="1:10" x14ac:dyDescent="0.3">
      <c r="A37" s="4">
        <f t="shared" si="0"/>
        <v>35</v>
      </c>
      <c r="B37" s="5">
        <f t="shared" si="1"/>
        <v>12784</v>
      </c>
      <c r="C37" s="4">
        <f t="shared" si="2"/>
        <v>1935</v>
      </c>
      <c r="D37" s="4">
        <f t="shared" si="3"/>
        <v>35</v>
      </c>
      <c r="E37" s="10">
        <f>IF(C37&gt;'Данные и результаты'!$B$23,0,('Данные и результаты'!$D$29*12+'Данные и результаты'!$D$30)*((1+'Данные и результаты'!$B$31)^(A37-1)))</f>
        <v>0</v>
      </c>
      <c r="F37" s="15">
        <f>-IF($C37&lt;'Данные и результаты'!$B$23,0,('Данные и результаты'!$D$32*12+'Данные и результаты'!$D$33)*(1+'Данные и результаты'!$B$16)^(A37-1))</f>
        <v>0</v>
      </c>
      <c r="G37" s="15">
        <f>IF(C37&lt;='Данные и результаты'!$B$23,H36*'Данные и результаты'!$B$17,H36*'Данные и результаты'!$B$18)</f>
        <v>0</v>
      </c>
      <c r="H37" s="17">
        <f t="shared" si="4"/>
        <v>0</v>
      </c>
      <c r="I37" s="15">
        <f>IF(C37&gt;='Данные и результаты'!$B$23,0,H37)</f>
        <v>0</v>
      </c>
      <c r="J37" s="15">
        <f>IF(OR(C37&lt;'Данные и результаты'!$B$23,AND(C37&gt;='Данные и результаты'!$B$23,H37&lt;0)),0,H37)</f>
        <v>0</v>
      </c>
    </row>
    <row r="38" spans="1:10" x14ac:dyDescent="0.3">
      <c r="A38" s="4">
        <f t="shared" si="0"/>
        <v>36</v>
      </c>
      <c r="B38" s="5">
        <f t="shared" si="1"/>
        <v>13149</v>
      </c>
      <c r="C38" s="4">
        <f t="shared" si="2"/>
        <v>1936</v>
      </c>
      <c r="D38" s="4">
        <f t="shared" si="3"/>
        <v>36</v>
      </c>
      <c r="E38" s="10">
        <f>IF(C38&gt;'Данные и результаты'!$B$23,0,('Данные и результаты'!$D$29*12+'Данные и результаты'!$D$30)*((1+'Данные и результаты'!$B$31)^(A38-1)))</f>
        <v>0</v>
      </c>
      <c r="F38" s="15">
        <f>-IF($C38&lt;'Данные и результаты'!$B$23,0,('Данные и результаты'!$D$32*12+'Данные и результаты'!$D$33)*(1+'Данные и результаты'!$B$16)^(A38-1))</f>
        <v>0</v>
      </c>
      <c r="G38" s="15">
        <f>IF(C38&lt;='Данные и результаты'!$B$23,H37*'Данные и результаты'!$B$17,H37*'Данные и результаты'!$B$18)</f>
        <v>0</v>
      </c>
      <c r="H38" s="17">
        <f t="shared" si="4"/>
        <v>0</v>
      </c>
      <c r="I38" s="15">
        <f>IF(C38&gt;='Данные и результаты'!$B$23,0,H38)</f>
        <v>0</v>
      </c>
      <c r="J38" s="15">
        <f>IF(OR(C38&lt;'Данные и результаты'!$B$23,AND(C38&gt;='Данные и результаты'!$B$23,H38&lt;0)),0,H38)</f>
        <v>0</v>
      </c>
    </row>
    <row r="39" spans="1:10" x14ac:dyDescent="0.3">
      <c r="A39" s="4">
        <f t="shared" si="0"/>
        <v>37</v>
      </c>
      <c r="B39" s="5">
        <f t="shared" si="1"/>
        <v>13515</v>
      </c>
      <c r="C39" s="4">
        <f t="shared" si="2"/>
        <v>1937</v>
      </c>
      <c r="D39" s="4">
        <f t="shared" si="3"/>
        <v>37</v>
      </c>
      <c r="E39" s="10">
        <f>IF(C39&gt;'Данные и результаты'!$B$23,0,('Данные и результаты'!$D$29*12+'Данные и результаты'!$D$30)*((1+'Данные и результаты'!$B$31)^(A39-1)))</f>
        <v>0</v>
      </c>
      <c r="F39" s="15">
        <f>-IF($C39&lt;'Данные и результаты'!$B$23,0,('Данные и результаты'!$D$32*12+'Данные и результаты'!$D$33)*(1+'Данные и результаты'!$B$16)^(A39-1))</f>
        <v>0</v>
      </c>
      <c r="G39" s="15">
        <f>IF(C39&lt;='Данные и результаты'!$B$23,H38*'Данные и результаты'!$B$17,H38*'Данные и результаты'!$B$18)</f>
        <v>0</v>
      </c>
      <c r="H39" s="17">
        <f t="shared" si="4"/>
        <v>0</v>
      </c>
      <c r="I39" s="15">
        <f>IF(C39&gt;='Данные и результаты'!$B$23,0,H39)</f>
        <v>0</v>
      </c>
      <c r="J39" s="15">
        <f>IF(OR(C39&lt;'Данные и результаты'!$B$23,AND(C39&gt;='Данные и результаты'!$B$23,H39&lt;0)),0,H39)</f>
        <v>0</v>
      </c>
    </row>
    <row r="40" spans="1:10" x14ac:dyDescent="0.3">
      <c r="A40" s="4">
        <f t="shared" si="0"/>
        <v>38</v>
      </c>
      <c r="B40" s="5">
        <f t="shared" si="1"/>
        <v>13880</v>
      </c>
      <c r="C40" s="4">
        <f t="shared" si="2"/>
        <v>1938</v>
      </c>
      <c r="D40" s="4">
        <f t="shared" si="3"/>
        <v>38</v>
      </c>
      <c r="E40" s="10">
        <f>IF(C40&gt;'Данные и результаты'!$B$23,0,('Данные и результаты'!$D$29*12+'Данные и результаты'!$D$30)*((1+'Данные и результаты'!$B$31)^(A40-1)))</f>
        <v>0</v>
      </c>
      <c r="F40" s="15">
        <f>-IF($C40&lt;'Данные и результаты'!$B$23,0,('Данные и результаты'!$D$32*12+'Данные и результаты'!$D$33)*(1+'Данные и результаты'!$B$16)^(A40-1))</f>
        <v>0</v>
      </c>
      <c r="G40" s="15">
        <f>IF(C40&lt;='Данные и результаты'!$B$23,H39*'Данные и результаты'!$B$17,H39*'Данные и результаты'!$B$18)</f>
        <v>0</v>
      </c>
      <c r="H40" s="17">
        <f t="shared" si="4"/>
        <v>0</v>
      </c>
      <c r="I40" s="15">
        <f>IF(C40&gt;='Данные и результаты'!$B$23,0,H40)</f>
        <v>0</v>
      </c>
      <c r="J40" s="15">
        <f>IF(OR(C40&lt;'Данные и результаты'!$B$23,AND(C40&gt;='Данные и результаты'!$B$23,H40&lt;0)),0,H40)</f>
        <v>0</v>
      </c>
    </row>
    <row r="41" spans="1:10" x14ac:dyDescent="0.3">
      <c r="A41" s="4">
        <f t="shared" si="0"/>
        <v>39</v>
      </c>
      <c r="B41" s="5">
        <f t="shared" si="1"/>
        <v>14245</v>
      </c>
      <c r="C41" s="4">
        <f t="shared" si="2"/>
        <v>1939</v>
      </c>
      <c r="D41" s="4">
        <f t="shared" si="3"/>
        <v>39</v>
      </c>
      <c r="E41" s="10">
        <f>IF(C41&gt;'Данные и результаты'!$B$23,0,('Данные и результаты'!$D$29*12+'Данные и результаты'!$D$30)*((1+'Данные и результаты'!$B$31)^(A41-1)))</f>
        <v>0</v>
      </c>
      <c r="F41" s="15">
        <f>-IF($C41&lt;'Данные и результаты'!$B$23,0,('Данные и результаты'!$D$32*12+'Данные и результаты'!$D$33)*(1+'Данные и результаты'!$B$16)^(A41-1))</f>
        <v>0</v>
      </c>
      <c r="G41" s="15">
        <f>IF(C41&lt;='Данные и результаты'!$B$23,H40*'Данные и результаты'!$B$17,H40*'Данные и результаты'!$B$18)</f>
        <v>0</v>
      </c>
      <c r="H41" s="17">
        <f t="shared" si="4"/>
        <v>0</v>
      </c>
      <c r="I41" s="15">
        <f>IF(C41&gt;='Данные и результаты'!$B$23,0,H41)</f>
        <v>0</v>
      </c>
      <c r="J41" s="15">
        <f>IF(OR(C41&lt;'Данные и результаты'!$B$23,AND(C41&gt;='Данные и результаты'!$B$23,H41&lt;0)),0,H41)</f>
        <v>0</v>
      </c>
    </row>
    <row r="42" spans="1:10" x14ac:dyDescent="0.3">
      <c r="A42" s="4">
        <f t="shared" si="0"/>
        <v>40</v>
      </c>
      <c r="B42" s="5">
        <f t="shared" si="1"/>
        <v>14610</v>
      </c>
      <c r="C42" s="4">
        <f t="shared" si="2"/>
        <v>1940</v>
      </c>
      <c r="D42" s="4">
        <f t="shared" si="3"/>
        <v>40</v>
      </c>
      <c r="E42" s="10">
        <f>IF(C42&gt;'Данные и результаты'!$B$23,0,('Данные и результаты'!$D$29*12+'Данные и результаты'!$D$30)*((1+'Данные и результаты'!$B$31)^(A42-1)))</f>
        <v>0</v>
      </c>
      <c r="F42" s="15">
        <f>-IF($C42&lt;'Данные и результаты'!$B$23,0,('Данные и результаты'!$D$32*12+'Данные и результаты'!$D$33)*(1+'Данные и результаты'!$B$16)^(A42-1))</f>
        <v>0</v>
      </c>
      <c r="G42" s="15">
        <f>IF(C42&lt;='Данные и результаты'!$B$23,H41*'Данные и результаты'!$B$17,H41*'Данные и результаты'!$B$18)</f>
        <v>0</v>
      </c>
      <c r="H42" s="17">
        <f t="shared" si="4"/>
        <v>0</v>
      </c>
      <c r="I42" s="15">
        <f>IF(C42&gt;='Данные и результаты'!$B$23,0,H42)</f>
        <v>0</v>
      </c>
      <c r="J42" s="15">
        <f>IF(OR(C42&lt;'Данные и результаты'!$B$23,AND(C42&gt;='Данные и результаты'!$B$23,H42&lt;0)),0,H42)</f>
        <v>0</v>
      </c>
    </row>
    <row r="43" spans="1:10" x14ac:dyDescent="0.3">
      <c r="A43" s="4">
        <f t="shared" si="0"/>
        <v>41</v>
      </c>
      <c r="B43" s="5">
        <f t="shared" si="1"/>
        <v>14976</v>
      </c>
      <c r="C43" s="4">
        <f t="shared" si="2"/>
        <v>1941</v>
      </c>
      <c r="D43" s="4">
        <f t="shared" si="3"/>
        <v>41</v>
      </c>
      <c r="E43" s="10">
        <f>IF(C43&gt;'Данные и результаты'!$B$23,0,('Данные и результаты'!$D$29*12+'Данные и результаты'!$D$30)*((1+'Данные и результаты'!$B$31)^(A43-1)))</f>
        <v>0</v>
      </c>
      <c r="F43" s="15">
        <f>-IF($C43&lt;'Данные и результаты'!$B$23,0,('Данные и результаты'!$D$32*12+'Данные и результаты'!$D$33)*(1+'Данные и результаты'!$B$16)^(A43-1))</f>
        <v>0</v>
      </c>
      <c r="G43" s="15">
        <f>IF(C43&lt;='Данные и результаты'!$B$23,H42*'Данные и результаты'!$B$17,H42*'Данные и результаты'!$B$18)</f>
        <v>0</v>
      </c>
      <c r="H43" s="17">
        <f t="shared" si="4"/>
        <v>0</v>
      </c>
      <c r="I43" s="15">
        <f>IF(C43&gt;='Данные и результаты'!$B$23,0,H43)</f>
        <v>0</v>
      </c>
      <c r="J43" s="15">
        <f>IF(OR(C43&lt;'Данные и результаты'!$B$23,AND(C43&gt;='Данные и результаты'!$B$23,H43&lt;0)),0,H43)</f>
        <v>0</v>
      </c>
    </row>
    <row r="44" spans="1:10" x14ac:dyDescent="0.3">
      <c r="A44" s="4">
        <f t="shared" si="0"/>
        <v>42</v>
      </c>
      <c r="B44" s="5">
        <f t="shared" si="1"/>
        <v>15341</v>
      </c>
      <c r="C44" s="4">
        <f t="shared" si="2"/>
        <v>1942</v>
      </c>
      <c r="D44" s="4">
        <f t="shared" si="3"/>
        <v>42</v>
      </c>
      <c r="E44" s="10">
        <f>IF(C44&gt;'Данные и результаты'!$B$23,0,('Данные и результаты'!$D$29*12+'Данные и результаты'!$D$30)*((1+'Данные и результаты'!$B$31)^(A44-1)))</f>
        <v>0</v>
      </c>
      <c r="F44" s="15">
        <f>-IF($C44&lt;'Данные и результаты'!$B$23,0,('Данные и результаты'!$D$32*12+'Данные и результаты'!$D$33)*(1+'Данные и результаты'!$B$16)^(A44-1))</f>
        <v>0</v>
      </c>
      <c r="G44" s="15">
        <f>IF(C44&lt;='Данные и результаты'!$B$23,H43*'Данные и результаты'!$B$17,H43*'Данные и результаты'!$B$18)</f>
        <v>0</v>
      </c>
      <c r="H44" s="17">
        <f t="shared" si="4"/>
        <v>0</v>
      </c>
      <c r="I44" s="15">
        <f>IF(C44&gt;='Данные и результаты'!$B$23,0,H44)</f>
        <v>0</v>
      </c>
      <c r="J44" s="15">
        <f>IF(OR(C44&lt;'Данные и результаты'!$B$23,AND(C44&gt;='Данные и результаты'!$B$23,H44&lt;0)),0,H44)</f>
        <v>0</v>
      </c>
    </row>
    <row r="45" spans="1:10" x14ac:dyDescent="0.3">
      <c r="A45" s="4">
        <f t="shared" si="0"/>
        <v>43</v>
      </c>
      <c r="B45" s="5">
        <f t="shared" si="1"/>
        <v>15706</v>
      </c>
      <c r="C45" s="4">
        <f t="shared" si="2"/>
        <v>1943</v>
      </c>
      <c r="D45" s="4">
        <f t="shared" si="3"/>
        <v>43</v>
      </c>
      <c r="E45" s="10">
        <f>IF(C45&gt;'Данные и результаты'!$B$23,0,('Данные и результаты'!$D$29*12+'Данные и результаты'!$D$30)*((1+'Данные и результаты'!$B$31)^(A45-1)))</f>
        <v>0</v>
      </c>
      <c r="F45" s="15">
        <f>-IF($C45&lt;'Данные и результаты'!$B$23,0,('Данные и результаты'!$D$32*12+'Данные и результаты'!$D$33)*(1+'Данные и результаты'!$B$16)^(A45-1))</f>
        <v>0</v>
      </c>
      <c r="G45" s="15">
        <f>IF(C45&lt;='Данные и результаты'!$B$23,H44*'Данные и результаты'!$B$17,H44*'Данные и результаты'!$B$18)</f>
        <v>0</v>
      </c>
      <c r="H45" s="17">
        <f t="shared" si="4"/>
        <v>0</v>
      </c>
      <c r="I45" s="15">
        <f>IF(C45&gt;='Данные и результаты'!$B$23,0,H45)</f>
        <v>0</v>
      </c>
      <c r="J45" s="15">
        <f>IF(OR(C45&lt;'Данные и результаты'!$B$23,AND(C45&gt;='Данные и результаты'!$B$23,H45&lt;0)),0,H45)</f>
        <v>0</v>
      </c>
    </row>
    <row r="46" spans="1:10" x14ac:dyDescent="0.3">
      <c r="A46" s="4">
        <f t="shared" si="0"/>
        <v>44</v>
      </c>
      <c r="B46" s="5">
        <f t="shared" si="1"/>
        <v>16071</v>
      </c>
      <c r="C46" s="4">
        <f t="shared" si="2"/>
        <v>1944</v>
      </c>
      <c r="D46" s="4">
        <f t="shared" si="3"/>
        <v>44</v>
      </c>
      <c r="E46" s="10">
        <f>IF(C46&gt;'Данные и результаты'!$B$23,0,('Данные и результаты'!$D$29*12+'Данные и результаты'!$D$30)*((1+'Данные и результаты'!$B$31)^(A46-1)))</f>
        <v>0</v>
      </c>
      <c r="F46" s="15">
        <f>-IF($C46&lt;'Данные и результаты'!$B$23,0,('Данные и результаты'!$D$32*12+'Данные и результаты'!$D$33)*(1+'Данные и результаты'!$B$16)^(A46-1))</f>
        <v>0</v>
      </c>
      <c r="G46" s="15">
        <f>IF(C46&lt;='Данные и результаты'!$B$23,H45*'Данные и результаты'!$B$17,H45*'Данные и результаты'!$B$18)</f>
        <v>0</v>
      </c>
      <c r="H46" s="17">
        <f t="shared" si="4"/>
        <v>0</v>
      </c>
      <c r="I46" s="15">
        <f>IF(C46&gt;='Данные и результаты'!$B$23,0,H46)</f>
        <v>0</v>
      </c>
      <c r="J46" s="15">
        <f>IF(OR(C46&lt;'Данные и результаты'!$B$23,AND(C46&gt;='Данные и результаты'!$B$23,H46&lt;0)),0,H46)</f>
        <v>0</v>
      </c>
    </row>
    <row r="47" spans="1:10" x14ac:dyDescent="0.3">
      <c r="A47" s="4">
        <f t="shared" si="0"/>
        <v>45</v>
      </c>
      <c r="B47" s="5">
        <f t="shared" si="1"/>
        <v>16437</v>
      </c>
      <c r="C47" s="4">
        <f t="shared" si="2"/>
        <v>1945</v>
      </c>
      <c r="D47" s="4">
        <f t="shared" si="3"/>
        <v>45</v>
      </c>
      <c r="E47" s="10">
        <f>IF(C47&gt;'Данные и результаты'!$B$23,0,('Данные и результаты'!$D$29*12+'Данные и результаты'!$D$30)*((1+'Данные и результаты'!$B$31)^(A47-1)))</f>
        <v>0</v>
      </c>
      <c r="F47" s="15">
        <f>-IF($C47&lt;'Данные и результаты'!$B$23,0,('Данные и результаты'!$D$32*12+'Данные и результаты'!$D$33)*(1+'Данные и результаты'!$B$16)^(A47-1))</f>
        <v>0</v>
      </c>
      <c r="G47" s="15">
        <f>IF(C47&lt;='Данные и результаты'!$B$23,H46*'Данные и результаты'!$B$17,H46*'Данные и результаты'!$B$18)</f>
        <v>0</v>
      </c>
      <c r="H47" s="17">
        <f t="shared" si="4"/>
        <v>0</v>
      </c>
      <c r="I47" s="15">
        <f>IF(C47&gt;='Данные и результаты'!$B$23,0,H47)</f>
        <v>0</v>
      </c>
      <c r="J47" s="15">
        <f>IF(OR(C47&lt;'Данные и результаты'!$B$23,AND(C47&gt;='Данные и результаты'!$B$23,H47&lt;0)),0,H47)</f>
        <v>0</v>
      </c>
    </row>
    <row r="48" spans="1:10" x14ac:dyDescent="0.3">
      <c r="A48" s="4">
        <f t="shared" si="0"/>
        <v>46</v>
      </c>
      <c r="B48" s="5">
        <f t="shared" si="1"/>
        <v>16802</v>
      </c>
      <c r="C48" s="4">
        <f t="shared" si="2"/>
        <v>1946</v>
      </c>
      <c r="D48" s="4">
        <f t="shared" si="3"/>
        <v>46</v>
      </c>
      <c r="E48" s="10">
        <f>IF(C48&gt;'Данные и результаты'!$B$23,0,('Данные и результаты'!$D$29*12+'Данные и результаты'!$D$30)*((1+'Данные и результаты'!$B$31)^(A48-1)))</f>
        <v>0</v>
      </c>
      <c r="F48" s="15">
        <f>-IF($C48&lt;'Данные и результаты'!$B$23,0,('Данные и результаты'!$D$32*12+'Данные и результаты'!$D$33)*(1+'Данные и результаты'!$B$16)^(A48-1))</f>
        <v>0</v>
      </c>
      <c r="G48" s="15">
        <f>IF(C48&lt;='Данные и результаты'!$B$23,H47*'Данные и результаты'!$B$17,H47*'Данные и результаты'!$B$18)</f>
        <v>0</v>
      </c>
      <c r="H48" s="17">
        <f t="shared" si="4"/>
        <v>0</v>
      </c>
      <c r="I48" s="15">
        <f>IF(C48&gt;='Данные и результаты'!$B$23,0,H48)</f>
        <v>0</v>
      </c>
      <c r="J48" s="15">
        <f>IF(OR(C48&lt;'Данные и результаты'!$B$23,AND(C48&gt;='Данные и результаты'!$B$23,H48&lt;0)),0,H48)</f>
        <v>0</v>
      </c>
    </row>
    <row r="49" spans="1:10" x14ac:dyDescent="0.3">
      <c r="A49" s="4">
        <f t="shared" si="0"/>
        <v>47</v>
      </c>
      <c r="B49" s="5">
        <f t="shared" si="1"/>
        <v>17167</v>
      </c>
      <c r="C49" s="4">
        <f t="shared" si="2"/>
        <v>1947</v>
      </c>
      <c r="D49" s="4">
        <f t="shared" si="3"/>
        <v>47</v>
      </c>
      <c r="E49" s="10">
        <f>IF(C49&gt;'Данные и результаты'!$B$23,0,('Данные и результаты'!$D$29*12+'Данные и результаты'!$D$30)*((1+'Данные и результаты'!$B$31)^(A49-1)))</f>
        <v>0</v>
      </c>
      <c r="F49" s="15">
        <f>-IF($C49&lt;'Данные и результаты'!$B$23,0,('Данные и результаты'!$D$32*12+'Данные и результаты'!$D$33)*(1+'Данные и результаты'!$B$16)^(A49-1))</f>
        <v>0</v>
      </c>
      <c r="G49" s="15">
        <f>IF(C49&lt;='Данные и результаты'!$B$23,H48*'Данные и результаты'!$B$17,H48*'Данные и результаты'!$B$18)</f>
        <v>0</v>
      </c>
      <c r="H49" s="17">
        <f t="shared" si="4"/>
        <v>0</v>
      </c>
      <c r="I49" s="15">
        <f>IF(C49&gt;='Данные и результаты'!$B$23,0,H49)</f>
        <v>0</v>
      </c>
      <c r="J49" s="15">
        <f>IF(OR(C49&lt;'Данные и результаты'!$B$23,AND(C49&gt;='Данные и результаты'!$B$23,H49&lt;0)),0,H49)</f>
        <v>0</v>
      </c>
    </row>
    <row r="50" spans="1:10" x14ac:dyDescent="0.3">
      <c r="A50" s="4">
        <f t="shared" si="0"/>
        <v>48</v>
      </c>
      <c r="B50" s="5">
        <f t="shared" si="1"/>
        <v>17532</v>
      </c>
      <c r="C50" s="4">
        <f t="shared" si="2"/>
        <v>1948</v>
      </c>
      <c r="D50" s="4">
        <f t="shared" si="3"/>
        <v>48</v>
      </c>
      <c r="E50" s="10">
        <f>IF(C50&gt;'Данные и результаты'!$B$23,0,('Данные и результаты'!$D$29*12+'Данные и результаты'!$D$30)*((1+'Данные и результаты'!$B$31)^(A50-1)))</f>
        <v>0</v>
      </c>
      <c r="F50" s="15">
        <f>-IF($C50&lt;'Данные и результаты'!$B$23,0,('Данные и результаты'!$D$32*12+'Данные и результаты'!$D$33)*(1+'Данные и результаты'!$B$16)^(A50-1))</f>
        <v>0</v>
      </c>
      <c r="G50" s="15">
        <f>IF(C50&lt;='Данные и результаты'!$B$23,H49*'Данные и результаты'!$B$17,H49*'Данные и результаты'!$B$18)</f>
        <v>0</v>
      </c>
      <c r="H50" s="17">
        <f t="shared" si="4"/>
        <v>0</v>
      </c>
      <c r="I50" s="15">
        <f>IF(C50&gt;='Данные и результаты'!$B$23,0,H50)</f>
        <v>0</v>
      </c>
      <c r="J50" s="15">
        <f>IF(OR(C50&lt;'Данные и результаты'!$B$23,AND(C50&gt;='Данные и результаты'!$B$23,H50&lt;0)),0,H50)</f>
        <v>0</v>
      </c>
    </row>
    <row r="51" spans="1:10" x14ac:dyDescent="0.3">
      <c r="A51" s="4">
        <f t="shared" si="0"/>
        <v>49</v>
      </c>
      <c r="B51" s="5">
        <f t="shared" si="1"/>
        <v>17898</v>
      </c>
      <c r="C51" s="4">
        <f t="shared" si="2"/>
        <v>1949</v>
      </c>
      <c r="D51" s="4">
        <f t="shared" si="3"/>
        <v>49</v>
      </c>
      <c r="E51" s="10">
        <f>IF(C51&gt;'Данные и результаты'!$B$23,0,('Данные и результаты'!$D$29*12+'Данные и результаты'!$D$30)*((1+'Данные и результаты'!$B$31)^(A51-1)))</f>
        <v>0</v>
      </c>
      <c r="F51" s="15">
        <f>-IF($C51&lt;'Данные и результаты'!$B$23,0,('Данные и результаты'!$D$32*12+'Данные и результаты'!$D$33)*(1+'Данные и результаты'!$B$16)^(A51-1))</f>
        <v>0</v>
      </c>
      <c r="G51" s="15">
        <f>IF(C51&lt;='Данные и результаты'!$B$23,H50*'Данные и результаты'!$B$17,H50*'Данные и результаты'!$B$18)</f>
        <v>0</v>
      </c>
      <c r="H51" s="17">
        <f t="shared" si="4"/>
        <v>0</v>
      </c>
      <c r="I51" s="15">
        <f>IF(C51&gt;='Данные и результаты'!$B$23,0,H51)</f>
        <v>0</v>
      </c>
      <c r="J51" s="15">
        <f>IF(OR(C51&lt;'Данные и результаты'!$B$23,AND(C51&gt;='Данные и результаты'!$B$23,H51&lt;0)),0,H51)</f>
        <v>0</v>
      </c>
    </row>
    <row r="52" spans="1:10" x14ac:dyDescent="0.3">
      <c r="A52" s="4">
        <f t="shared" si="0"/>
        <v>50</v>
      </c>
      <c r="B52" s="5">
        <f t="shared" si="1"/>
        <v>18263</v>
      </c>
      <c r="C52" s="4">
        <f t="shared" si="2"/>
        <v>1950</v>
      </c>
      <c r="D52" s="4">
        <f t="shared" si="3"/>
        <v>50</v>
      </c>
      <c r="E52" s="10">
        <f>IF(C52&gt;'Данные и результаты'!$B$23,0,('Данные и результаты'!$D$29*12+'Данные и результаты'!$D$30)*((1+'Данные и результаты'!$B$31)^(A52-1)))</f>
        <v>0</v>
      </c>
      <c r="F52" s="15">
        <f>-IF($C52&lt;'Данные и результаты'!$B$23,0,('Данные и результаты'!$D$32*12+'Данные и результаты'!$D$33)*(1+'Данные и результаты'!$B$16)^(A52-1))</f>
        <v>0</v>
      </c>
      <c r="G52" s="15">
        <f>IF(C52&lt;='Данные и результаты'!$B$23,H51*'Данные и результаты'!$B$17,H51*'Данные и результаты'!$B$18)</f>
        <v>0</v>
      </c>
      <c r="H52" s="17">
        <f t="shared" si="4"/>
        <v>0</v>
      </c>
      <c r="I52" s="15">
        <f>IF(C52&gt;='Данные и результаты'!$B$23,0,H52)</f>
        <v>0</v>
      </c>
      <c r="J52" s="15">
        <f>IF(OR(C52&lt;'Данные и результаты'!$B$23,AND(C52&gt;='Данные и результаты'!$B$23,H52&lt;0)),0,H52)</f>
        <v>0</v>
      </c>
    </row>
    <row r="53" spans="1:10" x14ac:dyDescent="0.3">
      <c r="A53" s="4">
        <f t="shared" si="0"/>
        <v>51</v>
      </c>
      <c r="B53" s="5">
        <f t="shared" si="1"/>
        <v>18628</v>
      </c>
      <c r="C53" s="4">
        <f t="shared" si="2"/>
        <v>1951</v>
      </c>
      <c r="D53" s="4">
        <f t="shared" si="3"/>
        <v>51</v>
      </c>
      <c r="E53" s="10">
        <f>IF(C53&gt;'Данные и результаты'!$B$23,0,('Данные и результаты'!$D$29*12+'Данные и результаты'!$D$30)*((1+'Данные и результаты'!$B$31)^(A53-1)))</f>
        <v>0</v>
      </c>
      <c r="F53" s="15">
        <f>-IF($C53&lt;'Данные и результаты'!$B$23,0,('Данные и результаты'!$D$32*12+'Данные и результаты'!$D$33)*(1+'Данные и результаты'!$B$16)^(A53-1))</f>
        <v>0</v>
      </c>
      <c r="G53" s="15">
        <f>IF(C53&lt;='Данные и результаты'!$B$23,H52*'Данные и результаты'!$B$17,H52*'Данные и результаты'!$B$18)</f>
        <v>0</v>
      </c>
      <c r="H53" s="17">
        <f t="shared" si="4"/>
        <v>0</v>
      </c>
      <c r="I53" s="15">
        <f>IF(C53&gt;='Данные и результаты'!$B$23,0,H53)</f>
        <v>0</v>
      </c>
      <c r="J53" s="15">
        <f>IF(OR(C53&lt;'Данные и результаты'!$B$23,AND(C53&gt;='Данные и результаты'!$B$23,H53&lt;0)),0,H53)</f>
        <v>0</v>
      </c>
    </row>
    <row r="54" spans="1:10" x14ac:dyDescent="0.3">
      <c r="A54" s="4">
        <f t="shared" si="0"/>
        <v>52</v>
      </c>
      <c r="B54" s="5">
        <f t="shared" si="1"/>
        <v>18993</v>
      </c>
      <c r="C54" s="4">
        <f t="shared" si="2"/>
        <v>1952</v>
      </c>
      <c r="D54" s="4">
        <f t="shared" si="3"/>
        <v>52</v>
      </c>
      <c r="E54" s="10">
        <f>IF(C54&gt;'Данные и результаты'!$B$23,0,('Данные и результаты'!$D$29*12+'Данные и результаты'!$D$30)*((1+'Данные и результаты'!$B$31)^(A54-1)))</f>
        <v>0</v>
      </c>
      <c r="F54" s="15">
        <f>-IF($C54&lt;'Данные и результаты'!$B$23,0,('Данные и результаты'!$D$32*12+'Данные и результаты'!$D$33)*(1+'Данные и результаты'!$B$16)^(A54-1))</f>
        <v>0</v>
      </c>
      <c r="G54" s="15">
        <f>IF(C54&lt;='Данные и результаты'!$B$23,H53*'Данные и результаты'!$B$17,H53*'Данные и результаты'!$B$18)</f>
        <v>0</v>
      </c>
      <c r="H54" s="17">
        <f t="shared" si="4"/>
        <v>0</v>
      </c>
      <c r="I54" s="15">
        <f>IF(C54&gt;='Данные и результаты'!$B$23,0,H54)</f>
        <v>0</v>
      </c>
      <c r="J54" s="15">
        <f>IF(OR(C54&lt;'Данные и результаты'!$B$23,AND(C54&gt;='Данные и результаты'!$B$23,H54&lt;0)),0,H54)</f>
        <v>0</v>
      </c>
    </row>
    <row r="55" spans="1:10" x14ac:dyDescent="0.3">
      <c r="A55" s="4">
        <f t="shared" si="0"/>
        <v>53</v>
      </c>
      <c r="B55" s="5">
        <f t="shared" si="1"/>
        <v>19359</v>
      </c>
      <c r="C55" s="4">
        <f t="shared" si="2"/>
        <v>1953</v>
      </c>
      <c r="D55" s="4">
        <f t="shared" si="3"/>
        <v>53</v>
      </c>
      <c r="E55" s="10">
        <f>IF(C55&gt;'Данные и результаты'!$B$23,0,('Данные и результаты'!$D$29*12+'Данные и результаты'!$D$30)*((1+'Данные и результаты'!$B$31)^(A55-1)))</f>
        <v>0</v>
      </c>
      <c r="F55" s="15">
        <f>-IF($C55&lt;'Данные и результаты'!$B$23,0,('Данные и результаты'!$D$32*12+'Данные и результаты'!$D$33)*(1+'Данные и результаты'!$B$16)^(A55-1))</f>
        <v>0</v>
      </c>
      <c r="G55" s="15">
        <f>IF(C55&lt;='Данные и результаты'!$B$23,H54*'Данные и результаты'!$B$17,H54*'Данные и результаты'!$B$18)</f>
        <v>0</v>
      </c>
      <c r="H55" s="17">
        <f t="shared" si="4"/>
        <v>0</v>
      </c>
      <c r="I55" s="15">
        <f>IF(C55&gt;='Данные и результаты'!$B$23,0,H55)</f>
        <v>0</v>
      </c>
      <c r="J55" s="15">
        <f>IF(OR(C55&lt;'Данные и результаты'!$B$23,AND(C55&gt;='Данные и результаты'!$B$23,H55&lt;0)),0,H55)</f>
        <v>0</v>
      </c>
    </row>
    <row r="56" spans="1:10" x14ac:dyDescent="0.3">
      <c r="A56" s="4">
        <f t="shared" si="0"/>
        <v>54</v>
      </c>
      <c r="B56" s="5">
        <f t="shared" si="1"/>
        <v>19724</v>
      </c>
      <c r="C56" s="4">
        <f t="shared" si="2"/>
        <v>1954</v>
      </c>
      <c r="D56" s="4">
        <f t="shared" si="3"/>
        <v>54</v>
      </c>
      <c r="E56" s="10">
        <f>IF(C56&gt;'Данные и результаты'!$B$23,0,('Данные и результаты'!$D$29*12+'Данные и результаты'!$D$30)*((1+'Данные и результаты'!$B$31)^(A56-1)))</f>
        <v>0</v>
      </c>
      <c r="F56" s="15">
        <f>-IF($C56&lt;'Данные и результаты'!$B$23,0,('Данные и результаты'!$D$32*12+'Данные и результаты'!$D$33)*(1+'Данные и результаты'!$B$16)^(A56-1))</f>
        <v>0</v>
      </c>
      <c r="G56" s="15">
        <f>IF(C56&lt;='Данные и результаты'!$B$23,H55*'Данные и результаты'!$B$17,H55*'Данные и результаты'!$B$18)</f>
        <v>0</v>
      </c>
      <c r="H56" s="17">
        <f t="shared" si="4"/>
        <v>0</v>
      </c>
      <c r="I56" s="15">
        <f>IF(C56&gt;='Данные и результаты'!$B$23,0,H56)</f>
        <v>0</v>
      </c>
      <c r="J56" s="15">
        <f>IF(OR(C56&lt;'Данные и результаты'!$B$23,AND(C56&gt;='Данные и результаты'!$B$23,H56&lt;0)),0,H56)</f>
        <v>0</v>
      </c>
    </row>
    <row r="57" spans="1:10" x14ac:dyDescent="0.3">
      <c r="A57" s="4">
        <f t="shared" si="0"/>
        <v>55</v>
      </c>
      <c r="B57" s="5">
        <f t="shared" si="1"/>
        <v>20089</v>
      </c>
      <c r="C57" s="4">
        <f t="shared" si="2"/>
        <v>1955</v>
      </c>
      <c r="D57" s="4">
        <f t="shared" si="3"/>
        <v>55</v>
      </c>
      <c r="E57" s="10">
        <f>IF(C57&gt;'Данные и результаты'!$B$23,0,('Данные и результаты'!$D$29*12+'Данные и результаты'!$D$30)*((1+'Данные и результаты'!$B$31)^(A57-1)))</f>
        <v>0</v>
      </c>
      <c r="F57" s="15">
        <f>-IF($C57&lt;'Данные и результаты'!$B$23,0,('Данные и результаты'!$D$32*12+'Данные и результаты'!$D$33)*(1+'Данные и результаты'!$B$16)^(A57-1))</f>
        <v>0</v>
      </c>
      <c r="G57" s="15">
        <f>IF(C57&lt;='Данные и результаты'!$B$23,H56*'Данные и результаты'!$B$17,H56*'Данные и результаты'!$B$18)</f>
        <v>0</v>
      </c>
      <c r="H57" s="17">
        <f t="shared" si="4"/>
        <v>0</v>
      </c>
      <c r="I57" s="15">
        <f>IF(C57&gt;='Данные и результаты'!$B$23,0,H57)</f>
        <v>0</v>
      </c>
      <c r="J57" s="15">
        <f>IF(OR(C57&lt;'Данные и результаты'!$B$23,AND(C57&gt;='Данные и результаты'!$B$23,H57&lt;0)),0,H57)</f>
        <v>0</v>
      </c>
    </row>
    <row r="58" spans="1:10" x14ac:dyDescent="0.3">
      <c r="A58" s="4">
        <f t="shared" si="0"/>
        <v>56</v>
      </c>
      <c r="B58" s="5">
        <f t="shared" si="1"/>
        <v>20454</v>
      </c>
      <c r="C58" s="4">
        <f t="shared" si="2"/>
        <v>1956</v>
      </c>
      <c r="D58" s="4">
        <f t="shared" si="3"/>
        <v>56</v>
      </c>
      <c r="E58" s="10">
        <f>IF(C58&gt;'Данные и результаты'!$B$23,0,('Данные и результаты'!$D$29*12+'Данные и результаты'!$D$30)*((1+'Данные и результаты'!$B$31)^(A58-1)))</f>
        <v>0</v>
      </c>
      <c r="F58" s="15">
        <f>-IF($C58&lt;'Данные и результаты'!$B$23,0,('Данные и результаты'!$D$32*12+'Данные и результаты'!$D$33)*(1+'Данные и результаты'!$B$16)^(A58-1))</f>
        <v>0</v>
      </c>
      <c r="G58" s="15">
        <f>IF(C58&lt;='Данные и результаты'!$B$23,H57*'Данные и результаты'!$B$17,H57*'Данные и результаты'!$B$18)</f>
        <v>0</v>
      </c>
      <c r="H58" s="17">
        <f t="shared" si="4"/>
        <v>0</v>
      </c>
      <c r="I58" s="15">
        <f>IF(C58&gt;='Данные и результаты'!$B$23,0,H58)</f>
        <v>0</v>
      </c>
      <c r="J58" s="15">
        <f>IF(OR(C58&lt;'Данные и результаты'!$B$23,AND(C58&gt;='Данные и результаты'!$B$23,H58&lt;0)),0,H58)</f>
        <v>0</v>
      </c>
    </row>
    <row r="59" spans="1:10" x14ac:dyDescent="0.3">
      <c r="A59" s="4">
        <f t="shared" si="0"/>
        <v>57</v>
      </c>
      <c r="B59" s="5">
        <f t="shared" si="1"/>
        <v>20820</v>
      </c>
      <c r="C59" s="4">
        <f t="shared" si="2"/>
        <v>1957</v>
      </c>
      <c r="D59" s="4">
        <f t="shared" si="3"/>
        <v>57</v>
      </c>
      <c r="E59" s="10">
        <f>IF(C59&gt;'Данные и результаты'!$B$23,0,('Данные и результаты'!$D$29*12+'Данные и результаты'!$D$30)*((1+'Данные и результаты'!$B$31)^(A59-1)))</f>
        <v>0</v>
      </c>
      <c r="F59" s="15">
        <f>-IF($C59&lt;'Данные и результаты'!$B$23,0,('Данные и результаты'!$D$32*12+'Данные и результаты'!$D$33)*(1+'Данные и результаты'!$B$16)^(A59-1))</f>
        <v>0</v>
      </c>
      <c r="G59" s="15">
        <f>IF(C59&lt;='Данные и результаты'!$B$23,H58*'Данные и результаты'!$B$17,H58*'Данные и результаты'!$B$18)</f>
        <v>0</v>
      </c>
      <c r="H59" s="17">
        <f t="shared" si="4"/>
        <v>0</v>
      </c>
      <c r="I59" s="15">
        <f>IF(C59&gt;='Данные и результаты'!$B$23,0,H59)</f>
        <v>0</v>
      </c>
      <c r="J59" s="15">
        <f>IF(OR(C59&lt;'Данные и результаты'!$B$23,AND(C59&gt;='Данные и результаты'!$B$23,H59&lt;0)),0,H59)</f>
        <v>0</v>
      </c>
    </row>
    <row r="60" spans="1:10" x14ac:dyDescent="0.3">
      <c r="A60" s="4">
        <f t="shared" si="0"/>
        <v>58</v>
      </c>
      <c r="B60" s="5">
        <f t="shared" si="1"/>
        <v>21185</v>
      </c>
      <c r="C60" s="4">
        <f t="shared" si="2"/>
        <v>1958</v>
      </c>
      <c r="D60" s="4">
        <f t="shared" si="3"/>
        <v>58</v>
      </c>
      <c r="E60" s="10">
        <f>IF(C60&gt;'Данные и результаты'!$B$23,0,('Данные и результаты'!$D$29*12+'Данные и результаты'!$D$30)*((1+'Данные и результаты'!$B$31)^(A60-1)))</f>
        <v>0</v>
      </c>
      <c r="F60" s="15">
        <f>-IF($C60&lt;'Данные и результаты'!$B$23,0,('Данные и результаты'!$D$32*12+'Данные и результаты'!$D$33)*(1+'Данные и результаты'!$B$16)^(A60-1))</f>
        <v>0</v>
      </c>
      <c r="G60" s="15">
        <f>IF(C60&lt;='Данные и результаты'!$B$23,H59*'Данные и результаты'!$B$17,H59*'Данные и результаты'!$B$18)</f>
        <v>0</v>
      </c>
      <c r="H60" s="17">
        <f t="shared" si="4"/>
        <v>0</v>
      </c>
      <c r="I60" s="15">
        <f>IF(C60&gt;='Данные и результаты'!$B$23,0,H60)</f>
        <v>0</v>
      </c>
      <c r="J60" s="15">
        <f>IF(OR(C60&lt;'Данные и результаты'!$B$23,AND(C60&gt;='Данные и результаты'!$B$23,H60&lt;0)),0,H60)</f>
        <v>0</v>
      </c>
    </row>
    <row r="61" spans="1:10" x14ac:dyDescent="0.3">
      <c r="A61" s="4">
        <f t="shared" si="0"/>
        <v>59</v>
      </c>
      <c r="B61" s="5">
        <f t="shared" si="1"/>
        <v>21550</v>
      </c>
      <c r="C61" s="4">
        <f t="shared" si="2"/>
        <v>1959</v>
      </c>
      <c r="D61" s="4">
        <f t="shared" si="3"/>
        <v>59</v>
      </c>
      <c r="E61" s="10">
        <f>IF(C61&gt;'Данные и результаты'!$B$23,0,('Данные и результаты'!$D$29*12+'Данные и результаты'!$D$30)*((1+'Данные и результаты'!$B$31)^(A61-1)))</f>
        <v>0</v>
      </c>
      <c r="F61" s="15">
        <f>-IF($C61&lt;'Данные и результаты'!$B$23,0,('Данные и результаты'!$D$32*12+'Данные и результаты'!$D$33)*(1+'Данные и результаты'!$B$16)^(A61-1))</f>
        <v>0</v>
      </c>
      <c r="G61" s="15">
        <f>IF(C61&lt;='Данные и результаты'!$B$23,H60*'Данные и результаты'!$B$17,H60*'Данные и результаты'!$B$18)</f>
        <v>0</v>
      </c>
      <c r="H61" s="17">
        <f t="shared" si="4"/>
        <v>0</v>
      </c>
      <c r="I61" s="15">
        <f>IF(C61&gt;='Данные и результаты'!$B$23,0,H61)</f>
        <v>0</v>
      </c>
      <c r="J61" s="15">
        <f>IF(OR(C61&lt;'Данные и результаты'!$B$23,AND(C61&gt;='Данные и результаты'!$B$23,H61&lt;0)),0,H61)</f>
        <v>0</v>
      </c>
    </row>
    <row r="62" spans="1:10" x14ac:dyDescent="0.3">
      <c r="A62" s="4">
        <f t="shared" si="0"/>
        <v>60</v>
      </c>
      <c r="B62" s="5">
        <f t="shared" si="1"/>
        <v>21915</v>
      </c>
      <c r="C62" s="4">
        <f t="shared" si="2"/>
        <v>1960</v>
      </c>
      <c r="D62" s="4">
        <f t="shared" si="3"/>
        <v>60</v>
      </c>
      <c r="E62" s="10">
        <f>IF(C62&gt;'Данные и результаты'!$B$23,0,('Данные и результаты'!$D$29*12+'Данные и результаты'!$D$30)*((1+'Данные и результаты'!$B$31)^(A62-1)))</f>
        <v>0</v>
      </c>
      <c r="F62" s="15">
        <f>-IF($C62&lt;'Данные и результаты'!$B$23,0,('Данные и результаты'!$D$32*12+'Данные и результаты'!$D$33)*(1+'Данные и результаты'!$B$16)^(A62-1))</f>
        <v>0</v>
      </c>
      <c r="G62" s="15">
        <f>IF(C62&lt;='Данные и результаты'!$B$23,H61*'Данные и результаты'!$B$17,H61*'Данные и результаты'!$B$18)</f>
        <v>0</v>
      </c>
      <c r="H62" s="17">
        <f t="shared" si="4"/>
        <v>0</v>
      </c>
      <c r="I62" s="15">
        <f>IF(C62&gt;='Данные и результаты'!$B$23,0,H62)</f>
        <v>0</v>
      </c>
      <c r="J62" s="15">
        <f>IF(OR(C62&lt;'Данные и результаты'!$B$23,AND(C62&gt;='Данные и результаты'!$B$23,H62&lt;0)),0,H62)</f>
        <v>0</v>
      </c>
    </row>
    <row r="63" spans="1:10" x14ac:dyDescent="0.3">
      <c r="A63" s="4">
        <f t="shared" si="0"/>
        <v>61</v>
      </c>
      <c r="B63" s="5">
        <f t="shared" si="1"/>
        <v>22281</v>
      </c>
      <c r="C63" s="4">
        <f t="shared" si="2"/>
        <v>1961</v>
      </c>
      <c r="D63" s="4">
        <f t="shared" si="3"/>
        <v>61</v>
      </c>
      <c r="E63" s="10">
        <f>IF(C63&gt;'Данные и результаты'!$B$23,0,('Данные и результаты'!$D$29*12+'Данные и результаты'!$D$30)*((1+'Данные и результаты'!$B$31)^(A63-1)))</f>
        <v>0</v>
      </c>
      <c r="F63" s="15">
        <f>-IF($C63&lt;'Данные и результаты'!$B$23,0,('Данные и результаты'!$D$32*12+'Данные и результаты'!$D$33)*(1+'Данные и результаты'!$B$16)^(A63-1))</f>
        <v>0</v>
      </c>
      <c r="G63" s="15">
        <f>IF(C63&lt;='Данные и результаты'!$B$23,H62*'Данные и результаты'!$B$17,H62*'Данные и результаты'!$B$18)</f>
        <v>0</v>
      </c>
      <c r="H63" s="17">
        <f t="shared" si="4"/>
        <v>0</v>
      </c>
      <c r="I63" s="15">
        <f>IF(C63&gt;='Данные и результаты'!$B$23,0,H63)</f>
        <v>0</v>
      </c>
      <c r="J63" s="15">
        <f>IF(OR(C63&lt;'Данные и результаты'!$B$23,AND(C63&gt;='Данные и результаты'!$B$23,H63&lt;0)),0,H63)</f>
        <v>0</v>
      </c>
    </row>
    <row r="64" spans="1:10" x14ac:dyDescent="0.3">
      <c r="A64" s="4">
        <f t="shared" si="0"/>
        <v>62</v>
      </c>
      <c r="B64" s="5">
        <f t="shared" si="1"/>
        <v>22646</v>
      </c>
      <c r="C64" s="4">
        <f t="shared" si="2"/>
        <v>1962</v>
      </c>
      <c r="D64" s="4">
        <f t="shared" si="3"/>
        <v>62</v>
      </c>
      <c r="E64" s="10">
        <f>IF(C64&gt;'Данные и результаты'!$B$23,0,('Данные и результаты'!$D$29*12+'Данные и результаты'!$D$30)*((1+'Данные и результаты'!$B$31)^(A64-1)))</f>
        <v>0</v>
      </c>
      <c r="F64" s="15">
        <f>-IF($C64&lt;'Данные и результаты'!$B$23,0,('Данные и результаты'!$D$32*12+'Данные и результаты'!$D$33)*(1+'Данные и результаты'!$B$16)^(A64-1))</f>
        <v>0</v>
      </c>
      <c r="G64" s="15">
        <f>IF(C64&lt;='Данные и результаты'!$B$23,H63*'Данные и результаты'!$B$17,H63*'Данные и результаты'!$B$18)</f>
        <v>0</v>
      </c>
      <c r="H64" s="17">
        <f t="shared" si="4"/>
        <v>0</v>
      </c>
      <c r="I64" s="15">
        <f>IF(C64&gt;='Данные и результаты'!$B$23,0,H64)</f>
        <v>0</v>
      </c>
      <c r="J64" s="15">
        <f>IF(OR(C64&lt;'Данные и результаты'!$B$23,AND(C64&gt;='Данные и результаты'!$B$23,H64&lt;0)),0,H64)</f>
        <v>0</v>
      </c>
    </row>
    <row r="65" spans="1:10" x14ac:dyDescent="0.3">
      <c r="A65" s="4">
        <f t="shared" si="0"/>
        <v>63</v>
      </c>
      <c r="B65" s="5">
        <f t="shared" si="1"/>
        <v>23011</v>
      </c>
      <c r="C65" s="4">
        <f t="shared" si="2"/>
        <v>1963</v>
      </c>
      <c r="D65" s="4">
        <f t="shared" si="3"/>
        <v>63</v>
      </c>
      <c r="E65" s="10">
        <f>IF(C65&gt;'Данные и результаты'!$B$23,0,('Данные и результаты'!$D$29*12+'Данные и результаты'!$D$30)*((1+'Данные и результаты'!$B$31)^(A65-1)))</f>
        <v>0</v>
      </c>
      <c r="F65" s="15">
        <f>-IF($C65&lt;'Данные и результаты'!$B$23,0,('Данные и результаты'!$D$32*12+'Данные и результаты'!$D$33)*(1+'Данные и результаты'!$B$16)^(A65-1))</f>
        <v>0</v>
      </c>
      <c r="G65" s="15">
        <f>IF(C65&lt;='Данные и результаты'!$B$23,H64*'Данные и результаты'!$B$17,H64*'Данные и результаты'!$B$18)</f>
        <v>0</v>
      </c>
      <c r="H65" s="17">
        <f t="shared" si="4"/>
        <v>0</v>
      </c>
      <c r="I65" s="15">
        <f>IF(C65&gt;='Данные и результаты'!$B$23,0,H65)</f>
        <v>0</v>
      </c>
      <c r="J65" s="15">
        <f>IF(OR(C65&lt;'Данные и результаты'!$B$23,AND(C65&gt;='Данные и результаты'!$B$23,H65&lt;0)),0,H65)</f>
        <v>0</v>
      </c>
    </row>
    <row r="66" spans="1:10" x14ac:dyDescent="0.3">
      <c r="A66" s="4">
        <f t="shared" si="0"/>
        <v>64</v>
      </c>
      <c r="B66" s="5">
        <f t="shared" si="1"/>
        <v>23376</v>
      </c>
      <c r="C66" s="4">
        <f t="shared" si="2"/>
        <v>1964</v>
      </c>
      <c r="D66" s="4">
        <f t="shared" si="3"/>
        <v>64</v>
      </c>
      <c r="E66" s="10">
        <f>IF(C66&gt;'Данные и результаты'!$B$23,0,('Данные и результаты'!$D$29*12+'Данные и результаты'!$D$30)*((1+'Данные и результаты'!$B$31)^(A66-1)))</f>
        <v>0</v>
      </c>
      <c r="F66" s="15">
        <f>-IF($C66&lt;'Данные и результаты'!$B$23,0,('Данные и результаты'!$D$32*12+'Данные и результаты'!$D$33)*(1+'Данные и результаты'!$B$16)^(A66-1))</f>
        <v>0</v>
      </c>
      <c r="G66" s="15">
        <f>IF(C66&lt;='Данные и результаты'!$B$23,H65*'Данные и результаты'!$B$17,H65*'Данные и результаты'!$B$18)</f>
        <v>0</v>
      </c>
      <c r="H66" s="17">
        <f t="shared" si="4"/>
        <v>0</v>
      </c>
      <c r="I66" s="15">
        <f>IF(C66&gt;='Данные и результаты'!$B$23,0,H66)</f>
        <v>0</v>
      </c>
      <c r="J66" s="15">
        <f>IF(OR(C66&lt;'Данные и результаты'!$B$23,AND(C66&gt;='Данные и результаты'!$B$23,H66&lt;0)),0,H66)</f>
        <v>0</v>
      </c>
    </row>
    <row r="67" spans="1:10" x14ac:dyDescent="0.3">
      <c r="A67" s="4">
        <f t="shared" si="0"/>
        <v>65</v>
      </c>
      <c r="B67" s="5">
        <f t="shared" si="1"/>
        <v>23742</v>
      </c>
      <c r="C67" s="4">
        <f t="shared" si="2"/>
        <v>1965</v>
      </c>
      <c r="D67" s="4">
        <f t="shared" si="3"/>
        <v>65</v>
      </c>
      <c r="E67" s="10">
        <f>IF(C67&gt;'Данные и результаты'!$B$23,0,('Данные и результаты'!$D$29*12+'Данные и результаты'!$D$30)*((1+'Данные и результаты'!$B$31)^(A67-1)))</f>
        <v>0</v>
      </c>
      <c r="F67" s="15">
        <f>-IF($C67&lt;'Данные и результаты'!$B$23,0,('Данные и результаты'!$D$32*12+'Данные и результаты'!$D$33)*(1+'Данные и результаты'!$B$16)^(A67-1))</f>
        <v>0</v>
      </c>
      <c r="G67" s="15">
        <f>IF(C67&lt;='Данные и результаты'!$B$23,H66*'Данные и результаты'!$B$17,H66*'Данные и результаты'!$B$18)</f>
        <v>0</v>
      </c>
      <c r="H67" s="17">
        <f t="shared" si="4"/>
        <v>0</v>
      </c>
      <c r="I67" s="15">
        <f>IF(C67&gt;='Данные и результаты'!$B$23,0,H67)</f>
        <v>0</v>
      </c>
      <c r="J67" s="15">
        <f>IF(OR(C67&lt;'Данные и результаты'!$B$23,AND(C67&gt;='Данные и результаты'!$B$23,H67&lt;0)),0,H67)</f>
        <v>0</v>
      </c>
    </row>
    <row r="68" spans="1:10" x14ac:dyDescent="0.3">
      <c r="A68" s="4">
        <f t="shared" ref="A68:A72" si="5">A67+1</f>
        <v>66</v>
      </c>
      <c r="B68" s="5">
        <f t="shared" ref="B68:B72" si="6">EDATE(B67,12)</f>
        <v>24107</v>
      </c>
      <c r="C68" s="4">
        <f t="shared" ref="C68:C72" si="7">C67+1</f>
        <v>1966</v>
      </c>
      <c r="D68" s="4">
        <f t="shared" ref="D68:D72" si="8">D67+1</f>
        <v>66</v>
      </c>
      <c r="E68" s="10">
        <f>IF(C68&gt;'Данные и результаты'!$B$23,0,('Данные и результаты'!$D$29*12+'Данные и результаты'!$D$30)*((1+'Данные и результаты'!$B$31)^(A68-1)))</f>
        <v>0</v>
      </c>
      <c r="F68" s="15">
        <f>-IF($C68&lt;'Данные и результаты'!$B$23,0,('Данные и результаты'!$D$32*12+'Данные и результаты'!$D$33)*(1+'Данные и результаты'!$B$16)^(A68-1))</f>
        <v>0</v>
      </c>
      <c r="G68" s="15">
        <f>IF(C68&lt;='Данные и результаты'!$B$23,H67*'Данные и результаты'!$B$17,H67*'Данные и результаты'!$B$18)</f>
        <v>0</v>
      </c>
      <c r="H68" s="17">
        <f t="shared" ref="H68:H72" si="9">H67+E68+F68+G68</f>
        <v>0</v>
      </c>
      <c r="I68" s="15">
        <f>IF(C68&gt;='Данные и результаты'!$B$23,0,H68)</f>
        <v>0</v>
      </c>
      <c r="J68" s="15">
        <f>IF(OR(C68&lt;'Данные и результаты'!$B$23,AND(C68&gt;='Данные и результаты'!$B$23,H68&lt;0)),0,H68)</f>
        <v>0</v>
      </c>
    </row>
    <row r="69" spans="1:10" x14ac:dyDescent="0.3">
      <c r="A69" s="4">
        <f t="shared" si="5"/>
        <v>67</v>
      </c>
      <c r="B69" s="5">
        <f t="shared" si="6"/>
        <v>24472</v>
      </c>
      <c r="C69" s="4">
        <f t="shared" si="7"/>
        <v>1967</v>
      </c>
      <c r="D69" s="4">
        <f t="shared" si="8"/>
        <v>67</v>
      </c>
      <c r="E69" s="10">
        <f>IF(C69&gt;'Данные и результаты'!$B$23,0,('Данные и результаты'!$D$29*12+'Данные и результаты'!$D$30)*((1+'Данные и результаты'!$B$31)^(A69-1)))</f>
        <v>0</v>
      </c>
      <c r="F69" s="15">
        <f>-IF($C69&lt;'Данные и результаты'!$B$23,0,('Данные и результаты'!$D$32*12+'Данные и результаты'!$D$33)*(1+'Данные и результаты'!$B$16)^(A69-1))</f>
        <v>0</v>
      </c>
      <c r="G69" s="15">
        <f>IF(C69&lt;='Данные и результаты'!$B$23,H68*'Данные и результаты'!$B$17,H68*'Данные и результаты'!$B$18)</f>
        <v>0</v>
      </c>
      <c r="H69" s="17">
        <f t="shared" si="9"/>
        <v>0</v>
      </c>
      <c r="I69" s="15">
        <f>IF(C69&gt;='Данные и результаты'!$B$23,0,H69)</f>
        <v>0</v>
      </c>
      <c r="J69" s="15">
        <f>IF(OR(C69&lt;'Данные и результаты'!$B$23,AND(C69&gt;='Данные и результаты'!$B$23,H69&lt;0)),0,H69)</f>
        <v>0</v>
      </c>
    </row>
    <row r="70" spans="1:10" x14ac:dyDescent="0.3">
      <c r="A70" s="4">
        <f t="shared" si="5"/>
        <v>68</v>
      </c>
      <c r="B70" s="5">
        <f t="shared" si="6"/>
        <v>24837</v>
      </c>
      <c r="C70" s="4">
        <f t="shared" si="7"/>
        <v>1968</v>
      </c>
      <c r="D70" s="4">
        <f t="shared" si="8"/>
        <v>68</v>
      </c>
      <c r="E70" s="10">
        <f>IF(C70&gt;'Данные и результаты'!$B$23,0,('Данные и результаты'!$D$29*12+'Данные и результаты'!$D$30)*((1+'Данные и результаты'!$B$31)^(A70-1)))</f>
        <v>0</v>
      </c>
      <c r="F70" s="15">
        <f>-IF($C70&lt;'Данные и результаты'!$B$23,0,('Данные и результаты'!$D$32*12+'Данные и результаты'!$D$33)*(1+'Данные и результаты'!$B$16)^(A70-1))</f>
        <v>0</v>
      </c>
      <c r="G70" s="15">
        <f>IF(C70&lt;='Данные и результаты'!$B$23,H69*'Данные и результаты'!$B$17,H69*'Данные и результаты'!$B$18)</f>
        <v>0</v>
      </c>
      <c r="H70" s="17">
        <f t="shared" si="9"/>
        <v>0</v>
      </c>
      <c r="I70" s="15">
        <f>IF(C70&gt;='Данные и результаты'!$B$23,0,H70)</f>
        <v>0</v>
      </c>
      <c r="J70" s="15">
        <f>IF(OR(C70&lt;'Данные и результаты'!$B$23,AND(C70&gt;='Данные и результаты'!$B$23,H70&lt;0)),0,H70)</f>
        <v>0</v>
      </c>
    </row>
    <row r="71" spans="1:10" x14ac:dyDescent="0.3">
      <c r="A71" s="4">
        <f t="shared" si="5"/>
        <v>69</v>
      </c>
      <c r="B71" s="5">
        <f t="shared" si="6"/>
        <v>25203</v>
      </c>
      <c r="C71" s="4">
        <f t="shared" si="7"/>
        <v>1969</v>
      </c>
      <c r="D71" s="4">
        <f t="shared" si="8"/>
        <v>69</v>
      </c>
      <c r="E71" s="10">
        <f>IF(C71&gt;'Данные и результаты'!$B$23,0,('Данные и результаты'!$D$29*12+'Данные и результаты'!$D$30)*((1+'Данные и результаты'!$B$31)^(A71-1)))</f>
        <v>0</v>
      </c>
      <c r="F71" s="15">
        <f>-IF($C71&lt;'Данные и результаты'!$B$23,0,('Данные и результаты'!$D$32*12+'Данные и результаты'!$D$33)*(1+'Данные и результаты'!$B$16)^(A71-1))</f>
        <v>0</v>
      </c>
      <c r="G71" s="15">
        <f>IF(C71&lt;='Данные и результаты'!$B$23,H70*'Данные и результаты'!$B$17,H70*'Данные и результаты'!$B$18)</f>
        <v>0</v>
      </c>
      <c r="H71" s="17">
        <f t="shared" si="9"/>
        <v>0</v>
      </c>
      <c r="I71" s="15">
        <f>IF(C71&gt;='Данные и результаты'!$B$23,0,H71)</f>
        <v>0</v>
      </c>
      <c r="J71" s="15">
        <f>IF(OR(C71&lt;'Данные и результаты'!$B$23,AND(C71&gt;='Данные и результаты'!$B$23,H71&lt;0)),0,H71)</f>
        <v>0</v>
      </c>
    </row>
    <row r="72" spans="1:10" x14ac:dyDescent="0.3">
      <c r="A72" s="4">
        <f t="shared" si="5"/>
        <v>70</v>
      </c>
      <c r="B72" s="5">
        <f t="shared" si="6"/>
        <v>25568</v>
      </c>
      <c r="C72" s="4">
        <f t="shared" si="7"/>
        <v>1970</v>
      </c>
      <c r="D72" s="4">
        <f t="shared" si="8"/>
        <v>70</v>
      </c>
      <c r="E72" s="10">
        <f>IF(C72&gt;'Данные и результаты'!$B$23,0,('Данные и результаты'!$D$29*12+'Данные и результаты'!$D$30)*((1+'Данные и результаты'!$B$31)^(A72-1)))</f>
        <v>0</v>
      </c>
      <c r="F72" s="15">
        <f>-IF($C72&lt;'Данные и результаты'!$B$23,0,('Данные и результаты'!$D$32*12+'Данные и результаты'!$D$33)*(1+'Данные и результаты'!$B$16)^(A72-1))</f>
        <v>0</v>
      </c>
      <c r="G72" s="15">
        <f>IF(C72&lt;='Данные и результаты'!$B$23,H71*'Данные и результаты'!$B$17,H71*'Данные и результаты'!$B$18)</f>
        <v>0</v>
      </c>
      <c r="H72" s="17">
        <f t="shared" si="9"/>
        <v>0</v>
      </c>
      <c r="I72" s="15">
        <f>IF(C72&gt;='Данные и результаты'!$B$23,0,H72)</f>
        <v>0</v>
      </c>
      <c r="J72" s="15">
        <f>IF(OR(C72&lt;'Данные и результаты'!$B$23,AND(C72&gt;='Данные и результаты'!$B$23,H72&lt;0)),0,H72)</f>
        <v>0</v>
      </c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ВИЗИТКА</vt:lpstr>
      <vt:lpstr>Данные и результаты</vt:lpstr>
      <vt:lpstr>Значения на графике</vt:lpstr>
      <vt:lpstr>Расчёт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Штейнбок</dc:creator>
  <cp:lastModifiedBy>Михаил Штейнбок</cp:lastModifiedBy>
  <cp:lastPrinted>2019-08-27T08:59:18Z</cp:lastPrinted>
  <dcterms:created xsi:type="dcterms:W3CDTF">2019-08-07T04:56:18Z</dcterms:created>
  <dcterms:modified xsi:type="dcterms:W3CDTF">2021-03-20T05:38:38Z</dcterms:modified>
</cp:coreProperties>
</file>